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76" yWindow="65296" windowWidth="14985" windowHeight="9225" tabRatio="707" activeTab="6"/>
  </bookViews>
  <sheets>
    <sheet name="説明" sheetId="1" r:id="rId1"/>
    <sheet name="コンストラクション" sheetId="2" r:id="rId2"/>
    <sheet name="レベルアップ" sheetId="3" r:id="rId3"/>
    <sheet name="キャラクターシート" sheetId="4" r:id="rId4"/>
    <sheet name="特技欄" sheetId="5" r:id="rId5"/>
    <sheet name="スタイル" sheetId="6" r:id="rId6"/>
    <sheet name="リファレンス" sheetId="7" r:id="rId7"/>
    <sheet name="クラス修正値" sheetId="8" r:id="rId8"/>
  </sheets>
  <externalReferences>
    <externalReference r:id="rId11"/>
  </externalReferences>
  <definedNames>
    <definedName name="□狩人">'[1]特技欄'!$A$2:$A$5</definedName>
    <definedName name="EXTRACT" localSheetId="2">'レベルアップ'!$A$5</definedName>
    <definedName name="クラス">'リファレンス'!$D$2:$D$15</definedName>
    <definedName name="スタイル">'スタイル'!$A$2:$A$28</definedName>
    <definedName name="その他の特技">'特技欄'!$A$302:$A$313</definedName>
    <definedName name="ナイフ使い">'特技欄'!$A$122:$A$140</definedName>
    <definedName name="ルーン魔術師">'特技欄'!$A$222:$A$244</definedName>
    <definedName name="レベル選択">'リファレンス'!$A$2:$A$3</definedName>
    <definedName name="空の鍵">'特技欄'!$A$62:$A$80</definedName>
    <definedName name="剣士">'特技欄'!$A$22:$A$40</definedName>
    <definedName name="狩人">'特技欄'!$A$2:$A$20</definedName>
    <definedName name="狩猟者">'特技欄'!$A$42:$A$60</definedName>
    <definedName name="人形遣い">'特技欄'!$A$142:$A$160</definedName>
    <definedName name="聖典データ">'特技欄'!$A$275:$A$284</definedName>
    <definedName name="属性データ">'特技欄'!$A$286:$A$300</definedName>
    <definedName name="代行者">'特技欄'!$A$82:$A$100</definedName>
    <definedName name="超能力者">'特技欄'!$A$102:$A$120</definedName>
    <definedName name="背反者">'特技欄'!$A$246:$A$262</definedName>
    <definedName name="武闘家">'特技欄'!$A$162:$A$179</definedName>
    <definedName name="魔の因子">'特技欄'!$A$202:$A$220</definedName>
    <definedName name="魔術師">'特技欄'!$A$182:$A$200</definedName>
    <definedName name="礼装データ">'特技欄'!$A$264:$A$273</definedName>
  </definedNames>
  <calcPr fullCalcOnLoad="1"/>
</workbook>
</file>

<file path=xl/comments2.xml><?xml version="1.0" encoding="utf-8"?>
<comments xmlns="http://schemas.openxmlformats.org/spreadsheetml/2006/main">
  <authors>
    <author>sakashita</author>
  </authors>
  <commentList>
    <comment ref="B10" authorId="0">
      <text>
        <r>
          <rPr>
            <b/>
            <sz val="10"/>
            <rFont val="ＭＳ Ｐゴシック"/>
            <family val="3"/>
          </rPr>
          <t xml:space="preserve">同一クラスのレベルを上げる場合でも、クラス名を３つ書いてください。レベル２以上にするクラスは１番上に。
</t>
        </r>
      </text>
    </comment>
    <comment ref="D23" authorId="0">
      <text>
        <r>
          <rPr>
            <b/>
            <sz val="10"/>
            <rFont val="ＭＳ Ｐゴシック"/>
            <family val="3"/>
          </rPr>
          <t xml:space="preserve">自動習得の特技を自動代入しています。
</t>
        </r>
      </text>
    </comment>
  </commentList>
</comments>
</file>

<file path=xl/comments3.xml><?xml version="1.0" encoding="utf-8"?>
<comments xmlns="http://schemas.openxmlformats.org/spreadsheetml/2006/main">
  <authors>
    <author>sakashita</author>
  </authors>
  <commentList>
    <comment ref="D2" authorId="0">
      <text>
        <r>
          <rPr>
            <b/>
            <sz val="10"/>
            <rFont val="ＭＳ Ｐゴシック"/>
            <family val="3"/>
          </rPr>
          <t xml:space="preserve">そのレベルで成長するクラスの枠に○をつけること。
</t>
        </r>
      </text>
    </comment>
    <comment ref="H2" authorId="0">
      <text>
        <r>
          <rPr>
            <b/>
            <sz val="10"/>
            <rFont val="ＭＳ Ｐゴシック"/>
            <family val="3"/>
          </rPr>
          <t xml:space="preserve">新たにクラスを習得する場合は習得可能特技が二つになることに注意してください。
</t>
        </r>
      </text>
    </comment>
    <comment ref="E2" authorId="0">
      <text>
        <r>
          <rPr>
            <b/>
            <sz val="10"/>
            <rFont val="ＭＳ Ｐゴシック"/>
            <family val="3"/>
          </rPr>
          <t xml:space="preserve">コンストラクション以外で新たにクラスを習得した場合、クラスの習得欄だけでなくこの部分も書き換えてください。
</t>
        </r>
      </text>
    </comment>
  </commentList>
</comments>
</file>

<file path=xl/comments4.xml><?xml version="1.0" encoding="utf-8"?>
<comments xmlns="http://schemas.openxmlformats.org/spreadsheetml/2006/main">
  <authors>
    <author>sakashita</author>
  </authors>
  <commentList>
    <comment ref="H9" authorId="0">
      <text>
        <r>
          <rPr>
            <b/>
            <sz val="10"/>
            <rFont val="ＭＳ Ｐゴシック"/>
            <family val="3"/>
          </rPr>
          <t>【能力値】は能力ボーナスを示します。
能力ボーナス＝能力÷３（切捨て）です。</t>
        </r>
      </text>
    </comment>
    <comment ref="H14" authorId="0">
      <text>
        <r>
          <rPr>
            <b/>
            <sz val="10"/>
            <rFont val="ＭＳ Ｐゴシック"/>
            <family val="3"/>
          </rPr>
          <t>テンションボーナス</t>
        </r>
      </text>
    </comment>
    <comment ref="B14" authorId="0">
      <text>
        <r>
          <rPr>
            <b/>
            <sz val="10"/>
            <rFont val="ＭＳ Ｐゴシック"/>
            <family val="3"/>
          </rPr>
          <t xml:space="preserve">特技名はお手数ですが手動で入力してください。
</t>
        </r>
      </text>
    </comment>
    <comment ref="I14" authorId="0">
      <text>
        <r>
          <rPr>
            <b/>
            <sz val="10"/>
            <rFont val="ＭＳ Ｐゴシック"/>
            <family val="3"/>
          </rPr>
          <t xml:space="preserve">ＥＸスキルの特殊条件については記述しておりません。ルールページでお確認ください。
</t>
        </r>
      </text>
    </comment>
  </commentList>
</comments>
</file>

<file path=xl/comments5.xml><?xml version="1.0" encoding="utf-8"?>
<comments xmlns="http://schemas.openxmlformats.org/spreadsheetml/2006/main">
  <authors>
    <author>sakashita</author>
  </authors>
  <commentList>
    <comment ref="D1" authorId="0">
      <text>
        <r>
          <rPr>
            <b/>
            <sz val="10"/>
            <rFont val="ＭＳ Ｐゴシック"/>
            <family val="3"/>
          </rPr>
          <t>テンションボーナス</t>
        </r>
      </text>
    </comment>
    <comment ref="C1" authorId="0">
      <text>
        <r>
          <rPr>
            <b/>
            <sz val="10"/>
            <rFont val="ＭＳ Ｐゴシック"/>
            <family val="3"/>
          </rPr>
          <t xml:space="preserve">T値＝テンション値
代償D＝代償ダメージ
</t>
        </r>
      </text>
    </comment>
    <comment ref="E1" authorId="0">
      <text>
        <r>
          <rPr>
            <b/>
            <sz val="10"/>
            <rFont val="ＭＳ Ｐゴシック"/>
            <family val="3"/>
          </rPr>
          <t xml:space="preserve">攻撃Ｔ：攻撃タイプ
ＤＲ：ダメージロール
ＩＢ：インフィニティブレイク
Ｒ：ラウンド
</t>
        </r>
      </text>
    </comment>
  </commentList>
</comments>
</file>

<file path=xl/sharedStrings.xml><?xml version="1.0" encoding="utf-8"?>
<sst xmlns="http://schemas.openxmlformats.org/spreadsheetml/2006/main" count="1658" uniqueCount="849">
  <si>
    <t>【行動】</t>
  </si>
  <si>
    <t>【生命力】</t>
  </si>
  <si>
    <t>【集中力】</t>
  </si>
  <si>
    <t>【防御点】</t>
  </si>
  <si>
    <t>【能力名】</t>
  </si>
  <si>
    <t>クラス修正</t>
  </si>
  <si>
    <t>特殊</t>
  </si>
  <si>
    <t>合計</t>
  </si>
  <si>
    <t>戦闘能力値</t>
  </si>
  <si>
    <t>ベース</t>
  </si>
  <si>
    <t>属性値</t>
  </si>
  <si>
    <t>火</t>
  </si>
  <si>
    <t>地</t>
  </si>
  <si>
    <t>水</t>
  </si>
  <si>
    <t>風</t>
  </si>
  <si>
    <t>空</t>
  </si>
  <si>
    <t>名称</t>
  </si>
  <si>
    <t>分類</t>
  </si>
  <si>
    <t>ＴＢ</t>
  </si>
  <si>
    <t>特技・アイテム</t>
  </si>
  <si>
    <t>①スタイルの決定</t>
  </si>
  <si>
    <t>②クラスの決定</t>
  </si>
  <si>
    <t>クラス名</t>
  </si>
  <si>
    <t>クラスレベル</t>
  </si>
  <si>
    <t>能力名</t>
  </si>
  <si>
    <t>クラス１</t>
  </si>
  <si>
    <t>クラス２</t>
  </si>
  <si>
    <t>クラス３</t>
  </si>
  <si>
    <t>追加１点</t>
  </si>
  <si>
    <t>現在Lv</t>
  </si>
  <si>
    <t>ＬＶ</t>
  </si>
  <si>
    <t>消費成長点</t>
  </si>
  <si>
    <t>取得する特技</t>
  </si>
  <si>
    <t>④特技の決定</t>
  </si>
  <si>
    <t>-</t>
  </si>
  <si>
    <t>◎</t>
  </si>
  <si>
    <t>選択部</t>
  </si>
  <si>
    <t>-</t>
  </si>
  <si>
    <t>◎</t>
  </si>
  <si>
    <t>クラス</t>
  </si>
  <si>
    <t>狩人</t>
  </si>
  <si>
    <t>狩人の目</t>
  </si>
  <si>
    <t>銃</t>
  </si>
  <si>
    <t>弓</t>
  </si>
  <si>
    <t>援護射撃</t>
  </si>
  <si>
    <t>オフェンス／射撃</t>
  </si>
  <si>
    <t>攻撃タイプ／射撃</t>
  </si>
  <si>
    <t>インタラプト</t>
  </si>
  <si>
    <t>狩人の目</t>
  </si>
  <si>
    <t>幻惑射撃</t>
  </si>
  <si>
    <t>投擲</t>
  </si>
  <si>
    <t>自動追尾</t>
  </si>
  <si>
    <t>精密射撃</t>
  </si>
  <si>
    <t>スナイパー</t>
  </si>
  <si>
    <t>ピンポイント</t>
  </si>
  <si>
    <t>痕跡発見</t>
  </si>
  <si>
    <t>風を読む目</t>
  </si>
  <si>
    <t>オフェンス／共通</t>
  </si>
  <si>
    <t>常時</t>
  </si>
  <si>
    <t>ディフェンス</t>
  </si>
  <si>
    <t>長距離射撃</t>
  </si>
  <si>
    <t>弾道補正</t>
  </si>
  <si>
    <t>ナインライブズ</t>
  </si>
  <si>
    <t>パワーショット</t>
  </si>
  <si>
    <t>壊れた幻想</t>
  </si>
  <si>
    <t>乱射</t>
  </si>
  <si>
    <t>セットアップ</t>
  </si>
  <si>
    <t>インタラプト</t>
  </si>
  <si>
    <t>待機ラグ２</t>
  </si>
  <si>
    <t>－</t>
  </si>
  <si>
    <t>待機ラグ１</t>
  </si>
  <si>
    <t>待機ラグ３</t>
  </si>
  <si>
    <t>T値６</t>
  </si>
  <si>
    <t>なし</t>
  </si>
  <si>
    <t>T値５</t>
  </si>
  <si>
    <t>代償D25</t>
  </si>
  <si>
    <t>代償D10</t>
  </si>
  <si>
    <t>待機ラグ５</t>
  </si>
  <si>
    <t>待機ラグ４</t>
  </si>
  <si>
    <t>命中判定の達成値＋《３》</t>
  </si>
  <si>
    <t>対象１人に１D＋４点のダメージ。実ダメージは２倍。</t>
  </si>
  <si>
    <t>対象１人に２D点のダメージ。待機ラグ＋２：命中判定とダメージ＋２</t>
  </si>
  <si>
    <t>自身以外の命中判定達成値を＋《１Ｄ》点。自身の行動カウント－５</t>
  </si>
  <si>
    <t>命中判定が失敗した際、もう一度命中判定を行える。</t>
  </si>
  <si>
    <t>命中判定のクリティカル値－《１》</t>
  </si>
  <si>
    <t>命中判定の達成値＋《２》</t>
  </si>
  <si>
    <t>足跡や遺留品などを探す【理知】判定の達成値を＋《３》点</t>
  </si>
  <si>
    <t>攻撃側が使用した能力値によらず、【射撃】で回避判定を行える。</t>
  </si>
  <si>
    <t>攻撃Ｔ／射撃１つ指定。命中判定に使用できない、命中判定＋《３》</t>
  </si>
  <si>
    <t>分類：攻撃Ｔの特技《１》個を対象。攻撃Ｔ：射撃に変更。（素手以外）</t>
  </si>
  <si>
    <t>攻撃Ｔ／射撃で攻撃。カウンター不可、シーン外から可能。ＣＬ回まで。</t>
  </si>
  <si>
    <t>攻撃Ｔ／射撃の命中判定の達成値＋《１Ｄ》　防御側の判定後でも可。</t>
  </si>
  <si>
    <t>「銃」か「弓」の攻撃＋《２Ｄ》［行動不能］時、「命のルーン」 を９回奪う。</t>
  </si>
  <si>
    <t>ダメージ＋《２Ｄ》点メインプロセス終了時、［行動完了状態］となる。</t>
  </si>
  <si>
    <t>礼装か宝具のダメージ＋４Ｄ、使用武器は破棄。素手は無効。</t>
  </si>
  <si>
    <t>ダメージ＋［所持する分類：攻撃Ｔ／射撃の数］Ｄ点　攻撃後、行動完了。</t>
  </si>
  <si>
    <t>剣士</t>
  </si>
  <si>
    <t>ウィンドスラッシュ</t>
  </si>
  <si>
    <t>双剣</t>
  </si>
  <si>
    <t>刀</t>
  </si>
  <si>
    <t>ディフレクション</t>
  </si>
  <si>
    <t>伝家の宝刀</t>
  </si>
  <si>
    <t>宗和の心得</t>
  </si>
  <si>
    <t>斬鉄</t>
  </si>
  <si>
    <t>ソードブレイカー</t>
  </si>
  <si>
    <t>守りの刃</t>
  </si>
  <si>
    <t>勝利宣言！</t>
  </si>
  <si>
    <t>矢返し</t>
  </si>
  <si>
    <t>一度きりの盾</t>
  </si>
  <si>
    <t>神速</t>
  </si>
  <si>
    <t>光の鉄槌</t>
  </si>
  <si>
    <t>ツバメ返し</t>
  </si>
  <si>
    <t>幻惑の鞘</t>
  </si>
  <si>
    <t>絶対命中</t>
  </si>
  <si>
    <t>黄金の斬撃</t>
  </si>
  <si>
    <t>オフェンス／白兵</t>
  </si>
  <si>
    <t>攻撃タイプ／白兵</t>
  </si>
  <si>
    <t>インタラプト</t>
  </si>
  <si>
    <t>－</t>
  </si>
  <si>
    <t>－</t>
  </si>
  <si>
    <t>代償Ｄ４</t>
  </si>
  <si>
    <t>代償Ｄ６</t>
  </si>
  <si>
    <t>　代償Ｄ８</t>
  </si>
  <si>
    <t>代償Ｄ10</t>
  </si>
  <si>
    <t>命中判定の達成値＋《２ 》</t>
  </si>
  <si>
    <t>対象一人に２Ｄ点のダメージ。命中判定を２回行って選択できる。</t>
  </si>
  <si>
    <t>対象一人に２Ｄ点のダメージ。ＤＲの結果が１２以上のとき、＋１Ｄ。</t>
  </si>
  <si>
    <t>他のキャラのＤＲ時使用。ダメージ－《１Ｄ》。行動カウント－６する。</t>
  </si>
  <si>
    <t>分類：攻撃Ｔの武器を一つしかもてない。その武器でのダメージ＋４</t>
  </si>
  <si>
    <t>ダメージ＋《１Ｄ》点</t>
  </si>
  <si>
    <t>カウンター使用時。実ダメ後、攻撃側の武器をクリンナップまで使用不可。</t>
  </si>
  <si>
    <t>双剣時、回避判定も2回行える。刀時、回避ＣＴ時、《２Ｄ＋２》点の反撃</t>
  </si>
  <si>
    <t>[待機状態］時、複数攻撃以外の攻撃の対象にならない。</t>
  </si>
  <si>
    <t>攻撃側が【射撃】で命中判定を行ったとき、回避判定＋１Ｄ</t>
  </si>
  <si>
    <t>分類：攻撃Ｔを使用不可にし、実ダメージを０に。使用後、行動完了。</t>
  </si>
  <si>
    <t>実ダメージ後、行動カウントを＋２する。</t>
  </si>
  <si>
    <t>ダメージを＋《２Ｄ》点する。使用後、行動完了になる。</t>
  </si>
  <si>
    <t>「刀」を用いて攻撃する際、攻撃を《２回》行う。ＩＢ時、《３回》になる。</t>
  </si>
  <si>
    <t>命中判定＋４、ＣＴしない。破棄時、対象一人に《２Ｄ》点風ダメ。Ｔ値＋１５</t>
  </si>
  <si>
    <t>命中判定は自動ＣＴ。シナリオ中一回まで使用できる。</t>
  </si>
  <si>
    <t>狩猟者</t>
  </si>
  <si>
    <t>豪腕</t>
  </si>
  <si>
    <t>殺戮の手</t>
  </si>
  <si>
    <t>獣の爪</t>
  </si>
  <si>
    <t>ソニックバイト</t>
  </si>
  <si>
    <t>猟犬の牙</t>
  </si>
  <si>
    <t>螺旋の一撃</t>
  </si>
  <si>
    <t>パワークラッシュ</t>
  </si>
  <si>
    <t>チャージ</t>
  </si>
  <si>
    <t>風巻く腕</t>
  </si>
  <si>
    <t>生気吸収</t>
  </si>
  <si>
    <t>鋼鉄の皮膚</t>
  </si>
  <si>
    <t>自己再生</t>
  </si>
  <si>
    <t>一薙ぎの風</t>
  </si>
  <si>
    <t>獣化</t>
  </si>
  <si>
    <t>鬼人の肉体</t>
  </si>
  <si>
    <t>灼熱の領域</t>
  </si>
  <si>
    <t>枯渇する魔力</t>
  </si>
  <si>
    <t>固有結界</t>
  </si>
  <si>
    <t>セットアップ</t>
  </si>
  <si>
    <t>－</t>
  </si>
  <si>
    <t>代償Ｄ８</t>
  </si>
  <si>
    <t>代償Ｄ20</t>
  </si>
  <si>
    <t>代償Ｄ30</t>
  </si>
  <si>
    <t>ダメージ＋《１Ｄ》点。</t>
  </si>
  <si>
    <t>対象一人に３Ｄ点のダメージ。分類：オフェンスと同時使用不可。</t>
  </si>
  <si>
    <t>対象一人に２Ｄ＋【体力】のダメージを与える。</t>
  </si>
  <si>
    <t>実ダメ後、対象とは違うキャラに攻撃を行える。</t>
  </si>
  <si>
    <t>命中判定－２、ダメージ＋《１Ｄ》</t>
  </si>
  <si>
    <t>ダメージ＋《防御点》</t>
  </si>
  <si>
    <t>実ダメージを与えた後、ＨＰを《１Ｄ》回復する。</t>
  </si>
  <si>
    <t>【防御点】＋２する。</t>
  </si>
  <si>
    <t>敵全体を対象に攻撃を行える。</t>
  </si>
  <si>
    <t>【白兵】＋４、【防御点】＋４、クリンナップまで。</t>
  </si>
  <si>
    <t>受けた実ダメが【体力】以下の際、０に。[上限ダメージ]には無効。</t>
  </si>
  <si>
    <t>クリンナップ時、自身以外の全ての対象に《１Ｄ＋火の属性値》のダメージ</t>
  </si>
  <si>
    <t>敵全体を対象、【精神】で対決し、勝利時、Ｒ中対象はテンション使用不可。</t>
  </si>
  <si>
    <t>Ｒ中、ＩＢ使用時《》を更に＋５、全ての特技や攻撃を任意対象全員に変更。</t>
  </si>
  <si>
    <t>空の鍵</t>
  </si>
  <si>
    <t>エーテライト</t>
  </si>
  <si>
    <t>自動取得のスキル</t>
  </si>
  <si>
    <t>狩猟者</t>
  </si>
  <si>
    <t>ウィンドスラッシュ</t>
  </si>
  <si>
    <t>ナイフ使い</t>
  </si>
  <si>
    <t>絶影</t>
  </si>
  <si>
    <t>魔術師</t>
  </si>
  <si>
    <t>属性所持</t>
  </si>
  <si>
    <t>代行者</t>
  </si>
  <si>
    <t>超能力者</t>
  </si>
  <si>
    <t>武闘家</t>
  </si>
  <si>
    <t>魔の因子</t>
  </si>
  <si>
    <t>ルーン魔術師</t>
  </si>
  <si>
    <t>レベルアップ分</t>
  </si>
  <si>
    <t>　　　　　</t>
  </si>
  <si>
    <t>クラスレベル</t>
  </si>
  <si>
    <t>このキャラクターシートはhttp://www9.ocn.ne.jp/~clogfid/senya/senya000.htm様で公開されているＴＲＰＧ。</t>
  </si>
  <si>
    <t>千夜月姫をより手軽に楽しむためのツールとなっております。</t>
  </si>
  <si>
    <t>バージョン１．０では、ＣＬ１５、最大クラスレベル９までに対応しております。</t>
  </si>
  <si>
    <t>他のルールについては、これから発行する予定のバージョンで取り扱えれば、と思います。</t>
  </si>
  <si>
    <t>千夜月姫のルールの著作権は、侍トナカイさん（http://www9.ocn.ne.jp/~clogfid/index.html）に帰属します。</t>
  </si>
  <si>
    <t>実ダメ後、対象を「麻痺」にする。</t>
  </si>
  <si>
    <t>謎のＴＲＰＧ好き・柏陽煉斗</t>
  </si>
  <si>
    <t>総合成長点</t>
  </si>
  <si>
    <t>幻覚の剣</t>
  </si>
  <si>
    <t>テラー</t>
  </si>
  <si>
    <t>作戦指揮</t>
  </si>
  <si>
    <t>ショックインパルス</t>
  </si>
  <si>
    <t>幻影の牙</t>
  </si>
  <si>
    <t>マインド・ロスト</t>
  </si>
  <si>
    <t>見切り</t>
  </si>
  <si>
    <t>弾道計算</t>
  </si>
  <si>
    <t>ペイントレード</t>
  </si>
  <si>
    <t>思考の並列演算</t>
  </si>
  <si>
    <t>マインドリード</t>
  </si>
  <si>
    <t>夢渡り</t>
  </si>
  <si>
    <t>感覚共有</t>
  </si>
  <si>
    <t>完全解析</t>
  </si>
  <si>
    <t>殺意の幻影</t>
  </si>
  <si>
    <t>完全催眠</t>
  </si>
  <si>
    <t>月の雪原</t>
  </si>
  <si>
    <t>黒鍵</t>
  </si>
  <si>
    <t>白木の槍</t>
  </si>
  <si>
    <t>そこまでです</t>
  </si>
  <si>
    <t>祈りの一撃</t>
  </si>
  <si>
    <t>跪け。罪深き者</t>
  </si>
  <si>
    <t>強制洗礼</t>
  </si>
  <si>
    <t>影縫い</t>
  </si>
  <si>
    <t>乱れ撃ち</t>
  </si>
  <si>
    <t>鉄甲作用</t>
  </si>
  <si>
    <t>隠し武器</t>
  </si>
  <si>
    <t>銃剣の舞い</t>
  </si>
  <si>
    <t>所持：聖典</t>
  </si>
  <si>
    <t>フル・カバーリング</t>
  </si>
  <si>
    <t>式典魔術</t>
  </si>
  <si>
    <t>心霊治療</t>
  </si>
  <si>
    <t>神威の鎖</t>
  </si>
  <si>
    <t>第七聖典</t>
  </si>
  <si>
    <t>ミスター・ダウン</t>
  </si>
  <si>
    <t>肉体共鳴（攻）</t>
  </si>
  <si>
    <t>肉体共鳴（守）</t>
  </si>
  <si>
    <t>光の戦旗</t>
  </si>
  <si>
    <t>サクリファイス</t>
  </si>
  <si>
    <t>突然変異</t>
  </si>
  <si>
    <t>能力封印</t>
  </si>
  <si>
    <t>過去視</t>
  </si>
  <si>
    <t>戦乙女の声</t>
  </si>
  <si>
    <t>戦意高揚</t>
  </si>
  <si>
    <t>範囲共感</t>
  </si>
  <si>
    <t>安息の息吹</t>
  </si>
  <si>
    <t>生気供与</t>
  </si>
  <si>
    <t>生命帰還</t>
  </si>
  <si>
    <t>空間歪曲</t>
  </si>
  <si>
    <t>契約</t>
  </si>
  <si>
    <t>動物語会話</t>
  </si>
  <si>
    <t>アラヤの抑止力</t>
  </si>
  <si>
    <t>可能性の未来視</t>
  </si>
  <si>
    <t>ナイフ使い</t>
  </si>
  <si>
    <t>ダーク</t>
  </si>
  <si>
    <t>ナイフ</t>
  </si>
  <si>
    <t>急所撃ち</t>
  </si>
  <si>
    <t>聖典データ</t>
  </si>
  <si>
    <t>聖葬砲典</t>
  </si>
  <si>
    <t>銀の銃弾</t>
  </si>
  <si>
    <t>聖堂法衣</t>
  </si>
  <si>
    <t>霧の雫</t>
  </si>
  <si>
    <t>アルカトラの聖鍵</t>
  </si>
  <si>
    <t>四韻の鐘</t>
  </si>
  <si>
    <t>聖書</t>
  </si>
  <si>
    <t>退魔刻印</t>
  </si>
  <si>
    <t>マグダラの聖骸布</t>
  </si>
  <si>
    <t>属性データ</t>
  </si>
  <si>
    <t>属性「地」</t>
  </si>
  <si>
    <t>属性「水」</t>
  </si>
  <si>
    <t>属性「火」</t>
  </si>
  <si>
    <t>属性「風」</t>
  </si>
  <si>
    <t>特殊属性「剣」</t>
  </si>
  <si>
    <t>特殊属性「弓」</t>
  </si>
  <si>
    <t>特殊属性「人形」</t>
  </si>
  <si>
    <t>属性「五大元素」</t>
  </si>
  <si>
    <t>属性「架空元素」</t>
  </si>
  <si>
    <t>特殊属性「宝具」</t>
  </si>
  <si>
    <t>投影剣</t>
  </si>
  <si>
    <t>投影弓</t>
  </si>
  <si>
    <t>黒き刃</t>
  </si>
  <si>
    <t>その他の特技</t>
  </si>
  <si>
    <t>素手</t>
  </si>
  <si>
    <t>石化の魔眼</t>
  </si>
  <si>
    <t>不死の肉体</t>
  </si>
  <si>
    <t>多元転身</t>
  </si>
  <si>
    <t>王の財宝</t>
  </si>
  <si>
    <t>固有時制御</t>
  </si>
  <si>
    <t>乖離剣エア</t>
  </si>
  <si>
    <t>宝石剣</t>
  </si>
  <si>
    <t>聖剣の鞘</t>
  </si>
  <si>
    <t>大斬撃</t>
  </si>
  <si>
    <t>空想具現化</t>
  </si>
  <si>
    <t>///</t>
  </si>
  <si>
    <t>スタイル</t>
  </si>
  <si>
    <t>起源：食べる</t>
  </si>
  <si>
    <t>起源：虚無</t>
  </si>
  <si>
    <t>起源：禁忌</t>
  </si>
  <si>
    <t>起源：静止</t>
  </si>
  <si>
    <t>俯瞰風景</t>
  </si>
  <si>
    <t>退魔の血脈</t>
  </si>
  <si>
    <t>嘘の笑顔</t>
  </si>
  <si>
    <t>星を追う者</t>
  </si>
  <si>
    <t>ＮＯＴ</t>
  </si>
  <si>
    <t>創られし者</t>
  </si>
  <si>
    <t>下僕</t>
  </si>
  <si>
    <t>死徒</t>
  </si>
  <si>
    <t>先祖還り</t>
  </si>
  <si>
    <t>潔癖症</t>
  </si>
  <si>
    <t>魔術師の家系</t>
  </si>
  <si>
    <t>感情採取</t>
  </si>
  <si>
    <t>盲信の使途</t>
  </si>
  <si>
    <t>天才肌</t>
  </si>
  <si>
    <t>罪の意識</t>
  </si>
  <si>
    <t>修羅</t>
  </si>
  <si>
    <t>破綻者</t>
  </si>
  <si>
    <t>無痛症</t>
  </si>
  <si>
    <t>敗北者</t>
  </si>
  <si>
    <t>殺人鬼</t>
  </si>
  <si>
    <t>蒐集者</t>
  </si>
  <si>
    <t>孤独の頂</t>
  </si>
  <si>
    <t>肉食獣の本能</t>
  </si>
  <si>
    <t>虚ろな絆</t>
  </si>
  <si>
    <t>禁忌の情愛</t>
  </si>
  <si>
    <t>静止の世界</t>
  </si>
  <si>
    <t>殲滅思考</t>
  </si>
  <si>
    <t>千の仮面</t>
  </si>
  <si>
    <t>見よう見まね</t>
  </si>
  <si>
    <t>憎悪の肖像</t>
  </si>
  <si>
    <t>命の意義</t>
  </si>
  <si>
    <t>主の命令</t>
  </si>
  <si>
    <t>死への転生</t>
  </si>
  <si>
    <t>反転衝動</t>
  </si>
  <si>
    <t>異性不審</t>
  </si>
  <si>
    <t>魔術刻印</t>
  </si>
  <si>
    <t>醜い世界</t>
  </si>
  <si>
    <t>不屈の闘志</t>
  </si>
  <si>
    <t>強者の驕り</t>
  </si>
  <si>
    <t>贖罪の声</t>
  </si>
  <si>
    <t>さぁ、俺と戦え！</t>
  </si>
  <si>
    <t>鏡面境界</t>
  </si>
  <si>
    <t>甘美なる死</t>
  </si>
  <si>
    <t>不器用で無様な私</t>
  </si>
  <si>
    <t>殺意の鼓動</t>
  </si>
  <si>
    <t>所有者の刻印</t>
  </si>
  <si>
    <t>光の射す方へ</t>
  </si>
  <si>
    <t>セットアップ</t>
  </si>
  <si>
    <t>インタラプト</t>
  </si>
  <si>
    <t>常時/セットアップ</t>
  </si>
  <si>
    <t>－</t>
  </si>
  <si>
    <t>HP20点回復</t>
  </si>
  <si>
    <t>－</t>
  </si>
  <si>
    <t>経験－２点</t>
  </si>
  <si>
    <t>Ｔ値－２０</t>
  </si>
  <si>
    <t>上限Ｄ10点</t>
  </si>
  <si>
    <t>クラスの取得</t>
  </si>
  <si>
    <t>コンストラクション</t>
  </si>
  <si>
    <t>ＨＰをクリンナッププロセスに《１Ｄ》点回復する。</t>
  </si>
  <si>
    <t>セットアップ</t>
  </si>
  <si>
    <t>効果参照</t>
  </si>
  <si>
    <t>代償Ｄ２５</t>
  </si>
  <si>
    <t>代償Ｄ１５</t>
  </si>
  <si>
    <t>代償Ｄ２０</t>
  </si>
  <si>
    <t>対象１人に２Ｄダメ。「ロックオン」なら命中＋４。実ダメ後、「ロックオン」</t>
  </si>
  <si>
    <t>対象1人に２Ｄ＋【意思】のダメージ。</t>
  </si>
  <si>
    <t>クラス</t>
  </si>
  <si>
    <t xml:space="preserve">  </t>
  </si>
  <si>
    <t>LVUP時参照</t>
  </si>
  <si>
    <t>成長</t>
  </si>
  <si>
    <t>レベル</t>
  </si>
  <si>
    <t>狩人</t>
  </si>
  <si>
    <t>白兵</t>
  </si>
  <si>
    <t>射撃</t>
  </si>
  <si>
    <t>精神</t>
  </si>
  <si>
    <t>行動</t>
  </si>
  <si>
    <t>生命力</t>
  </si>
  <si>
    <t>集中力</t>
  </si>
  <si>
    <t>防御点</t>
  </si>
  <si>
    <t>狩猟者</t>
  </si>
  <si>
    <t>武闘家</t>
  </si>
  <si>
    <t>超能力者</t>
  </si>
  <si>
    <t>実ダメ後、対象の行動カウント－《１Ｄ＋２》点。</t>
  </si>
  <si>
    <t>自身の与えるＤＲについて、防御点を－《２》点してダメージ算出。</t>
  </si>
  <si>
    <t>実ダメ後、対象に「放心」を与える。</t>
  </si>
  <si>
    <t>カウンター使用時、攻撃側のダメージ－《４》点。</t>
  </si>
  <si>
    <t>命中判定のクリティカル値－《１》</t>
  </si>
  <si>
    <t>実ダメ後、対象のＴ値を－《６》する。</t>
  </si>
  <si>
    <t>キャラクター《１》人の行動カウント＋《２》点。</t>
  </si>
  <si>
    <t>与えるダメージ＋[１２－ＨＰの現在値]</t>
  </si>
  <si>
    <t>自身の行為判定の際、達成値＋１Ｄ、戦闘中なら行動カウント－４</t>
  </si>
  <si>
    <t>【意思】で行う情報収集判定の達成値＋《４》、シナリオ中一回まで。</t>
  </si>
  <si>
    <t>眠っている対象の夢に入れる。全ての判定は【意思】。１キャラに１回まで。</t>
  </si>
  <si>
    <t>対象一人と五感を共有できる。対象は自身の特技を使用できる。</t>
  </si>
  <si>
    <t>自身以外の味方全てが対象。Ｒ中の命中、回避判定＋《２》</t>
  </si>
  <si>
    <t>攻撃時に他のキャラが使用した分類：攻撃Ｔを使用。ＤＲのダイスは６に。</t>
  </si>
  <si>
    <t>特技を使用した対象と【精神】対決。勝利時、無効化。１キャラに１度まで。</t>
  </si>
  <si>
    <t>ラウンド中、ＩＢの代償が３０に。攻撃や特技の対象は任意対象全てになる。</t>
  </si>
  <si>
    <t>対象一人に１Ｄ＋４点のダメージ。[概念武装扱い]となる。</t>
  </si>
  <si>
    <t>－</t>
  </si>
  <si>
    <t>代償Ｄ２</t>
  </si>
  <si>
    <t>Ｔ値-１０</t>
  </si>
  <si>
    <t>代償Ｄ１６</t>
  </si>
  <si>
    <t>対象一人に２Ｄ－２点のダメージ。[概念武装扱い]、回避判定＋２</t>
  </si>
  <si>
    <t>他のキャラの命中判定を－《１Ｄ》、自身のカウント－２</t>
  </si>
  <si>
    <t>与えるダメージ＋《１Ｄ》</t>
  </si>
  <si>
    <t>他のキャラ一人が対象。行動カウント決定時、－《４》する。</t>
  </si>
  <si>
    <t>実ダメ後、対象を「洗礼」にする。</t>
  </si>
  <si>
    <t>与えるダメージ＋《１Ｄ＋１》</t>
  </si>
  <si>
    <t>与えるダメージ＋《２Ｄ》、５、６だった出目は１に変更。</t>
  </si>
  <si>
    <t>分類：攻撃Ｔ白兵の武器１つを命中に使用しないかわり、ダメージ＋《１Ｄ》</t>
  </si>
  <si>
    <t>素手以外の分類：攻撃Ｔの武器を白兵に変更する。</t>
  </si>
  <si>
    <t>[聖典]一つを所持している。取得する［聖典］ごとに別の特技とする。</t>
  </si>
  <si>
    <t>カバーリング時、自身を含む複数への攻撃を単体に。[行動完了]になる。</t>
  </si>
  <si>
    <t>実ダメ後、対象へのダメージが属性持ちのとき、その属性の《２Ｄ》を追加。</t>
  </si>
  <si>
    <t>怪我や病気の診察が可能。また、１キャラに１回までＨＰを全回復できる。</t>
  </si>
  <si>
    <t>対象と【精神】対決。カウントを－《５》する。サーヴァントなら－《１０》</t>
  </si>
  <si>
    <t>対象一人に４Ｄ＋４のダメージ。[概念武装扱い]、使用後、[行動完了]</t>
  </si>
  <si>
    <t>シナリオ一回、ミスターダウンに依頼可能。テキスト参照</t>
  </si>
  <si>
    <t>【生】－２０</t>
  </si>
  <si>
    <t>代償Ｄ３</t>
  </si>
  <si>
    <t>代償Ｄ５</t>
  </si>
  <si>
    <t>攻撃タイプ／精神</t>
  </si>
  <si>
    <t>代償Ｄ４０</t>
  </si>
  <si>
    <t>他のキャラの命中判定の際、＋《1Ｄ》、自身のカウント－３</t>
  </si>
  <si>
    <t>他のキャラの回避判定の際、＋《1Ｄ》、自身のカウント－２</t>
  </si>
  <si>
    <t>他のキャラが[行動完了]になった際、カウント１に変更。自身は[行動完了]に。</t>
  </si>
  <si>
    <t>他のキャラが実ダメージや代償Ｄを受ける際、肩代わり。自身のカウント－２</t>
  </si>
  <si>
    <t>他のクラスの特技一つを取得条件無視で取得。</t>
  </si>
  <si>
    <t>取得してる特技１つの《》の値＋３、シナリオ３回までに。</t>
  </si>
  <si>
    <t>シナリオ中一回、物品一つの過去を視れる。テキスト参照。</t>
  </si>
  <si>
    <t>自身以外の味方一人の命中判定のクリティカル値－《１》。</t>
  </si>
  <si>
    <t>自身以外の味方全員のテンション値＋《２Ｄ》</t>
  </si>
  <si>
    <t>組み合わせて使用する超能力者の特技の範囲を自身以外の味方全体に。</t>
  </si>
  <si>
    <t>味方一人のＢＳＴを解除する。</t>
  </si>
  <si>
    <t>自身以外の味方一人のＨＰを《２Ｄ６》点回復する。</t>
  </si>
  <si>
    <t>行動不能状態の対象のＨＰとＢＳＴを完全回復し、復活。シナリオ一回まで。</t>
  </si>
  <si>
    <t>対象一人に《３Ｄ６＋６》ダメージ。千里眼を使用時、敵キャラ全員対象。</t>
  </si>
  <si>
    <t>味方一人と契約。対象への超能力者の特技の《》＋２．</t>
  </si>
  <si>
    <t>動物と会話できる。１回だけ、目撃情報を集める【理知】判定＋４。</t>
  </si>
  <si>
    <t>１０人以上死んだ場合、以後シーン終了（クリンナップ）毎にＴ値＋５０</t>
  </si>
  <si>
    <t>目標１２の【知覚】判定。背反者がいる際、その攻撃タイプがわかる。</t>
  </si>
  <si>
    <t>ディフェンス</t>
  </si>
  <si>
    <t>代償Ｄ３０</t>
  </si>
  <si>
    <t>隠密状態になる。組み合わせた攻撃にディフェンスの特技使用不可。</t>
  </si>
  <si>
    <t>対象１人に1本消費ごとに１Ｄ－１ダメージ。6本所持。ＳＵ毎回復。</t>
  </si>
  <si>
    <t>対象1人に２Ｄのダメージ。防御点を半分でダメージ算出。</t>
  </si>
  <si>
    <t>ダメージ＋《１Ｄ＋１》</t>
  </si>
  <si>
    <t>ＤＲダイスのうち《２》以下の出目は実ダメージとなる。</t>
  </si>
  <si>
    <t>ＤＲについて、防御側の防御点－《２》で計算する。</t>
  </si>
  <si>
    <t>命中判定を行うとき、自身以外はインタラプトの特技を使えず、カウンター不可。</t>
  </si>
  <si>
    <t>隠密状態のさい、防御側の回避判定－《４》点する。</t>
  </si>
  <si>
    <t>回避判定のクリティカル値－《１》</t>
  </si>
  <si>
    <t>隠密行動の達成値＋《３》</t>
  </si>
  <si>
    <t>隠密状態のさい、ダメージ＋《２Ｄ》</t>
  </si>
  <si>
    <t>命中判定のさい、《２》人を対象とする。最初に回避失敗した対象がダメージ。</t>
  </si>
  <si>
    <t>攻撃対象が１人の際、ダメ後効果、再度ＤＲを行う。</t>
  </si>
  <si>
    <t>組み合わせた攻撃では、敵全体を対象。使用後、「行動完了」</t>
  </si>
  <si>
    <t>攻撃によって与えるダメージは「上限ダメージ｣、白兵攻撃のダメージ＋４</t>
  </si>
  <si>
    <t>ナイフのダメージを１７に、対象の防御０扱いとし、特技アイテム効果を無視する。</t>
  </si>
  <si>
    <t>代償Ｄ１０</t>
  </si>
  <si>
    <t>ラグ３、Ｄ４</t>
  </si>
  <si>
    <t>代償Ｄ１８</t>
  </si>
  <si>
    <t>代償Ｄ４５</t>
  </si>
  <si>
    <t>対象１人に２Ｄのダメージ。召還してるエネミーの数×２だけ追加ダメ。</t>
  </si>
  <si>
    <t>対象１人に２Ｄのダメージ。代償Ｄ１０点を払うごとに、ダメージ＋１Ｄ</t>
  </si>
  <si>
    <t>実ダメージを受けた際、使い魔か召還物に移す。自身のカウント－２</t>
  </si>
  <si>
    <t>背反者</t>
  </si>
  <si>
    <t>使い魔を得る。テキスト参照。</t>
  </si>
  <si>
    <t>実ダメ後、対象が「使役されているもの」なら「戦闘不能」にする。</t>
  </si>
  <si>
    <t>実ダメ後、代償に与えた実ダメの半分だけT値を上昇させ、実ダメを０に。</t>
  </si>
  <si>
    <t>対象１人のHPを《２D》点回復。１人に対して１回まで。</t>
  </si>
  <si>
    <t>「傀儡の兵士」「闇の獣」対象、「クラスレベル」体まで召還可能に変更。</t>
  </si>
  <si>
    <t>１体の傀儡を召還。能力は「護法」、L5以上なら、「竜牙兵」「鬼神」も可</t>
  </si>
  <si>
    <t>キャラクター一人に精霊の腕（移植）を習得させる。テキスト参照。</t>
  </si>
  <si>
    <t>１体の闇の獣を召還。能力は「鴉」「シカ」、L5以上なら、「虎」「ワニ」も可</t>
  </si>
  <si>
    <t>生み出したエネミー《１》体に１回攻撃をさせる。その後、対象を破棄。</t>
  </si>
  <si>
    <t>実ダメ後、対象が「使役されている」ならば、支配権を奪う。</t>
  </si>
  <si>
    <t>【死亡】しても次シーンに復活。戦闘中は３ターン後のセットアップ。１回まで。</t>
  </si>
  <si>
    <t>エネミー召還の特技の代償がいらない。破棄された際、HPを１D回復。</t>
  </si>
  <si>
    <t>1体のイマジナル・ビーストを召還。能力は「異界の獣」「異界の甲殻」</t>
  </si>
  <si>
    <t>2人目のPCを作成し、操作できる。</t>
  </si>
  <si>
    <t>命中判定のクリティカル値－《1》</t>
  </si>
  <si>
    <t>【幻想種】のエネミー１体を召還。シナリオに1回まで。テキスト参照</t>
  </si>
  <si>
    <t>ダメージ＋《２Ｄ》使用後、行動完了。テキスト参照。</t>
  </si>
  <si>
    <t>ディフェンス</t>
  </si>
  <si>
    <t>セットアップ</t>
  </si>
  <si>
    <t>代償D4</t>
  </si>
  <si>
    <t>－</t>
  </si>
  <si>
    <t>代償D12</t>
  </si>
  <si>
    <t>対象１人に２D点のダメージ。最初の一撃のみ命中判定とダメージ＋《６》</t>
  </si>
  <si>
    <t>対象1人に１D＋４点のダメージ。実ダメージを２倍で算出する。</t>
  </si>
  <si>
    <t>実ダメ後、対象が行う次の攻撃の対象を自身に限定。</t>
  </si>
  <si>
    <t>与えるダメージ＋《１D》</t>
  </si>
  <si>
    <t>実ダメ後、カウントを－《１D＋１》する。</t>
  </si>
  <si>
    <t>[戦闘不能]になっても、クリンナップまで行動可能。HPは回復できない。</t>
  </si>
  <si>
    <t>回避判定の達成値を１にし、防御点＋《４》</t>
  </si>
  <si>
    <t>【白兵】で回避判定を行うことができる。</t>
  </si>
  <si>
    <t>T値を－１０することで、HPを《２D》回復することができる。</t>
  </si>
  <si>
    <t>【体力】で行う情報収集判定＋《４》、シナリオに1回まで。</t>
  </si>
  <si>
    <t>カウンターの際、ダメージを相殺せず、お互いに与え合う。シナリオ1回まで。</t>
  </si>
  <si>
    <t>「蛇咬の拳」か「浸透勁」による実ダメ後、対象に《２D》のダメージ。</t>
  </si>
  <si>
    <t>ノックバックと同時使用。[行動完了]になった対象に《４D》のダメージ。</t>
  </si>
  <si>
    <t>実ダメ後、対象が次に行う回避判定－《４》</t>
  </si>
  <si>
    <t>クロスカウンターと同時使用、攻撃側が戦闘不能ならダメージを受けない。</t>
  </si>
  <si>
    <t>イニシアチブで宣言。[未行動]のとき、メインプロセスを得る。戦闘に１回まで。</t>
  </si>
  <si>
    <t>代償D2</t>
  </si>
  <si>
    <t>代償D6</t>
  </si>
  <si>
    <t>代償D30</t>
  </si>
  <si>
    <t>代償D8</t>
  </si>
  <si>
    <t>-</t>
  </si>
  <si>
    <t>属性１つを所持している。所持している属性ごとに別の特技とする。</t>
  </si>
  <si>
    <t>対象１人に１D＋「属性値」のダメージ。組み合わせる特技の待機ラグ－１</t>
  </si>
  <si>
    <t>対象1人に２D＋【理知】のダメージ。</t>
  </si>
  <si>
    <t>与えるダメージ＋《１D＋１》</t>
  </si>
  <si>
    <t>命中判定で、出目が《２》以下のダイス全て振りなおし、達成値に加算。</t>
  </si>
  <si>
    <t>命中判定で出目が《２》以下のダイス全て振りなおし、達成値に加算。</t>
  </si>
  <si>
    <t>DRで《２》以下だったダイス全てを振りなおし、達成値に加算。</t>
  </si>
  <si>
    <t>命中判定の達成値－２、ダメージ＋《１D》</t>
  </si>
  <si>
    <t>[礼装]１つを所持している。所持する[礼装]ごとに別の特技とする。</t>
  </si>
  <si>
    <t>魔力の有無や強さを感知する【知覚】判定＋《３》</t>
  </si>
  <si>
    <t>キャラクター1人の所持する分類：攻撃Tのダメージ＋《４》[概念武装扱い]に。</t>
  </si>
  <si>
    <t>「特殊属性」１つを対象。対象を《１》つ物質化する。</t>
  </si>
  <si>
    <t>所持する特技１つを[クラスレベル]まで設置できる。その場では代償が不要。</t>
  </si>
  <si>
    <t>Ｒ中、ＩＢ使用時《》を更に＋５、全ての特技や攻撃を任意対象全員に変更。</t>
  </si>
  <si>
    <t>与えるダメージ＋[属性値２つの積]にし、ダメージ属性は選択した２つに。</t>
  </si>
  <si>
    <t>自身が知っている登場していないシーンの内容を見聞きできる。テキスト参照。</t>
  </si>
  <si>
    <t>「ガンド撃ち」「一言詠唱」と組み合わせ使用。実ダメ後、再度DRを行える。</t>
  </si>
  <si>
    <t>所持する魔術師の特技全ての代償：待機ラグを０にし、《》効果＋２</t>
  </si>
  <si>
    <t>代償D15</t>
  </si>
  <si>
    <t>対象１人に２D+【知覚】のダメージ。</t>
  </si>
  <si>
    <t>対象1人に２Dのダメージ。「血の鎖」ならダメ＋４、実ダメ後、「血の鎖」にする。</t>
  </si>
  <si>
    <t>他のキャラから受けたダメージを－《１D》、使用後、カウント－４</t>
  </si>
  <si>
    <t>励起状態になり、クリンナップまで全ての属性値＋《２》</t>
  </si>
  <si>
    <t>励起状態のとき、ダメージ＋《１D》</t>
  </si>
  <si>
    <t>実ダメ後、対象を「束縛」に。</t>
  </si>
  <si>
    <t>実ダメ後、[対象のBSTの数]D点のダメージを与える。</t>
  </si>
  <si>
    <t>命中判定の達成値とダメージ＋「現在のラウンド数」、上限は[クラスレベル]点</t>
  </si>
  <si>
    <t>実ダメ後、対象を「毒」に。</t>
  </si>
  <si>
    <t>励起状態のとき、BSTを持つ敵全てを対象に攻撃を行える。</t>
  </si>
  <si>
    <t>テンション値を＋１０する。</t>
  </si>
  <si>
    <t>実ダメージを受けるたびにテンション値＋４</t>
  </si>
  <si>
    <t>「朱き覚醒」と同時使用。覚醒の効果を戦闘終了までにし、戦線離脱を封じる。</t>
  </si>
  <si>
    <t>実ダメ後、与えた実ダメージだけHPを回復する。</t>
  </si>
  <si>
    <t>励起状態のとき、[オフェンスの特技の待機ラグ]点ダメージを受け、ラグを０に。</t>
  </si>
  <si>
    <t>「踊る髪」「血の魔剣」で与える実ダメージが「上限ダメージ」に。</t>
  </si>
  <si>
    <t>テキスト参照。</t>
  </si>
  <si>
    <t>「私の檻」時、自身以外はクリンナップ毎に《１D》のダメージ。合計分HP回復。</t>
  </si>
  <si>
    <t>T値１０</t>
  </si>
  <si>
    <t>知恵のルーン：（能力名）　で再入力してください。</t>
  </si>
  <si>
    <t>知恵のルーン：体力</t>
  </si>
  <si>
    <t>知恵のルーン：知覚</t>
  </si>
  <si>
    <t>知恵のルーン：理知</t>
  </si>
  <si>
    <t>知恵のルーン：意思</t>
  </si>
  <si>
    <t>体力＋３</t>
  </si>
  <si>
    <t>知覚＋３</t>
  </si>
  <si>
    <t>理知＋３</t>
  </si>
  <si>
    <t>意思＋３</t>
  </si>
  <si>
    <t>【生】－１０</t>
  </si>
  <si>
    <t>代償D15+α</t>
  </si>
  <si>
    <t>組み合わせる特技一つは実ダメージが通らずとも、実ダメ後効果発動。</t>
  </si>
  <si>
    <t>実ダメージを受ける際【精神】対決。勝利時反射。使用後カウント-10、１回まで。</t>
  </si>
  <si>
    <t>防御側がIB時発動、与えるダメージ＋《２D》</t>
  </si>
  <si>
    <t>所持する分類：攻撃Ｔの特技一つを［概念武装扱い］にし、ダメージ＋《２》</t>
  </si>
  <si>
    <t>敵の存在や危険を感知するための判定を＋《３》</t>
  </si>
  <si>
    <t>味方《１》人の防御点を＋《２》</t>
  </si>
  <si>
    <t>組み合わせる分類：攻撃Ｔの特技《１》つのダメージに任意の属性を与える。</t>
  </si>
  <si>
    <t>半径２０ｍ内で見知っている特定の人物や物を探す判定の達成値＋《３》、</t>
  </si>
  <si>
    <t>自身のＢＳＴ《１》つを回復する。</t>
  </si>
  <si>
    <t>クリンナップまで自身の【行動】＋《５》、また、早駆けの【体力】判定＋《３》</t>
  </si>
  <si>
    <t>自身がＢＳＴを受けた際無効化。シナリオに[クラスレベル」回まで使用可能。</t>
  </si>
  <si>
    <t>【精神】で判定を行う全ての特技の効果を受けない</t>
  </si>
  <si>
    <t>「ルーン魔術師」の全ての特技の《》の中を＋２</t>
  </si>
  <si>
    <t>戦闘不能になった際、「行動完了」になりＨＰ全快。《１》回まで。</t>
  </si>
  <si>
    <t>敵全体と【精神】対決。対象の判定－[クラスレベル]、代償α＝使用数×５</t>
  </si>
  <si>
    <t>同意した対象１人と自身を行動不能に。対象がルーン魔術師なら必ず同意。</t>
  </si>
  <si>
    <t>ＥＸスキル一つをＩＢに登録。選択した特技はＩＢでしか使えず３回まで。</t>
  </si>
  <si>
    <t>背反者</t>
  </si>
  <si>
    <t>闇の衣</t>
  </si>
  <si>
    <t>悪意の泥</t>
  </si>
  <si>
    <t>魔性の傀儡師</t>
  </si>
  <si>
    <t>悪意の鎖</t>
  </si>
  <si>
    <t>フォールダウン</t>
  </si>
  <si>
    <t>狂乱の刃</t>
  </si>
  <si>
    <t>王の守護兵団</t>
  </si>
  <si>
    <t>感染源</t>
  </si>
  <si>
    <t>憎悪の影</t>
  </si>
  <si>
    <t>闇の加護</t>
  </si>
  <si>
    <t>黒化召還</t>
  </si>
  <si>
    <t>起源への特性：食べる</t>
  </si>
  <si>
    <t>起源への特性：虚無</t>
  </si>
  <si>
    <t>起源への特性：禁忌</t>
  </si>
  <si>
    <t>起源への特性：停止</t>
  </si>
  <si>
    <t>セットアップ</t>
  </si>
  <si>
    <t>-</t>
  </si>
  <si>
    <t>受ける実ダメージが５大属性のとき、－４する。</t>
  </si>
  <si>
    <t>対象が「行動完了」のとき、「毒」「麻痺」「束縛」「放心」にする。</t>
  </si>
  <si>
    <t>「行動不能」のキャラを操る。テキスト参照。</t>
  </si>
  <si>
    <t>敵全体と【精神】対決、勝利時、対象のカウント-４</t>
  </si>
  <si>
    <t>自身の【生命力】+20、【防御点】+4、醜い獣のような姿に。</t>
  </si>
  <si>
    <t>実ダメージを受けるたびにテンション値＋５</t>
  </si>
  <si>
    <t>[１Ｄ]人を対象に攻撃を行える。</t>
  </si>
  <si>
    <t>操作中のキャラ全て「行動完了」。対象全て行動不能かＲ中、攻撃対象外。</t>
  </si>
  <si>
    <t>マッドカラーの感情設定時、シーン中全キャラの未使用感情にそれを与える。</t>
  </si>
  <si>
    <t>1体の憎悪の影を召還。能力は「悪意の残骸」人形遣いＣＬ５で、重複使用可。</t>
  </si>
  <si>
    <t>属性値全てを－６、行う攻撃のダメージ＋[１Ｄ＋１]。</t>
  </si>
  <si>
    <t>自身のサーヴァントに「闇の加護」「闇の衣」を与える。</t>
  </si>
  <si>
    <t>起源に覚醒し、「体力」の能力値＋１０</t>
  </si>
  <si>
    <t>起源に覚醒し、空想具現化を得る。</t>
  </si>
  <si>
    <t>起源に覚醒し、起源：禁忌で設定した対象に「獲物」を設定。絆値は２０．</t>
  </si>
  <si>
    <t>消耗品</t>
  </si>
  <si>
    <t>装備品</t>
  </si>
  <si>
    <t>対象１人に２Ｄ点のダメージ。「概念武装扱い」とする。</t>
  </si>
  <si>
    <t>防具</t>
  </si>
  <si>
    <t>【理知】個の魔晶石を得る。１つ消費毎に、特技の[代償Ｄ][待機ラグ]を０に。</t>
  </si>
  <si>
    <t>「魔術師」の特技の《》の値＋１．</t>
  </si>
  <si>
    <t>「銃」「弓」の攻撃＋４Ｄ、「概念武装扱い」。オフェンスの特技は使用不可。</t>
  </si>
  <si>
    <t>２０個の「魔弾」を得る。消費時「銃」「弓」のダメ＋「魔術師ＣＬ」、「概念武装」。</t>
  </si>
  <si>
    <t>属性値全てを＋２</t>
  </si>
  <si>
    <t>自身の攻撃が「火」属性を持つとき、ダメージ＋１Ｄ。</t>
  </si>
  <si>
    <t>セットアップで使用。１体の幻魔召還。能力は、「幻燈の猫」使用。</t>
  </si>
  <si>
    <t>セットアップで使用。１体の「黒き者」召還。行動後消滅する。</t>
  </si>
  <si>
    <t>男性キャラ１人に「束縛」、束縛されてる場合「行動完了」にする。</t>
  </si>
  <si>
    <t>20個の「銀弾」を得る。消費時「銃」「聖葬砲典」のダメ＋「代行者ＣＬ」「概念武装」</t>
  </si>
  <si>
    <t>防御点＋２、実ダメージが５大属性のとき、ダメージ－２点。</t>
  </si>
  <si>
    <t>クリンナップに使用。味方全体のＨＰを１Ｄ＋「代行者ＣＬ」点回復。</t>
  </si>
  <si>
    <t>セットアップに使用。全てのキャラと【精神】対決。勝利時、戦線離脱不可。</t>
  </si>
  <si>
    <t>セットアップに使用。Ｒ中、全てのキャラは射撃攻撃の命中判定－２．</t>
  </si>
  <si>
    <t>５０ページの聖書。消費で命中判定かダメージ＋１．重複は代行者ＣＬまで。</t>
  </si>
  <si>
    <t>「エネミー」のＮＰＣに対する攻撃ダメージ＋１Ｄ。</t>
  </si>
  <si>
    <t>属性</t>
  </si>
  <si>
    <t>－</t>
  </si>
  <si>
    <t>「地」の属性値＋４</t>
  </si>
  <si>
    <t>「火」の属性値＋４</t>
  </si>
  <si>
    <t>「水」の属性値＋４</t>
  </si>
  <si>
    <t>「風」の属性値＋４</t>
  </si>
  <si>
    <t>「空」の属性値＋４</t>
  </si>
  <si>
    <t>剣を投影した際、「投影剣」の特技を得る。</t>
  </si>
  <si>
    <t>弓を投影した際、「投影弓」の特技を得る。</t>
  </si>
  <si>
    <t>一体の「投影人形」を得る。能力は「護法」、魔術師ＣＬ５なら「人造妖精」</t>
  </si>
  <si>
    <t>５大属性＋４、他の属性と同時に取得できない。</t>
  </si>
  <si>
    <t>「黒き刃」を得る。この属性は他の属性と同時に取得できない。</t>
  </si>
  <si>
    <t>代償Ｄ５０</t>
  </si>
  <si>
    <t>「サーヴァントの攻撃タイプ」「ＩＢの特技」を取得。《》＋１０、１回使用で消滅。</t>
  </si>
  <si>
    <t>対象1人に１Ｄ＋５点のダメージ。クリンナップに失われる。</t>
  </si>
  <si>
    <t>対象1人に１Ｄ＋５点のダメージ。[概念武装]。[代償Ｄ]10点でダメージ＋１０</t>
  </si>
  <si>
    <t>常時／セットアップ</t>
  </si>
  <si>
    <t>インタラプト</t>
  </si>
  <si>
    <t>攻撃タイプ／任意</t>
  </si>
  <si>
    <t>本文参照</t>
  </si>
  <si>
    <t>対象１人に１Ｄ点のダメージ。全てのキャラクターが取得できる。</t>
  </si>
  <si>
    <t>代償Ｄ１２</t>
  </si>
  <si>
    <t>代償Ｄ６５</t>
  </si>
  <si>
    <t>敵全体と【精神】対決。勝利時、対象のカウント－《６》、０になったら死亡。</t>
  </si>
  <si>
    <t>クリンナップにＨＰ１０点回復。ＨＰ１点以上で戦闘不能や死亡も回復。</t>
  </si>
  <si>
    <t>全てのクラスから任意の技能を入手、服装もあわせられる。１回まで。</t>
  </si>
  <si>
    <t>全てのクラスから任意の特技を《１０》個取得する。</t>
  </si>
  <si>
    <t>テキスト参照</t>
  </si>
  <si>
    <t>対象１人に《４》Ｄ＋４点のダメージ。[概念武装]IB使用時、敵全体に変更。</t>
  </si>
  <si>
    <t>あらゆる特技の代償を０に変更。「大斬撃」を得る。</t>
  </si>
  <si>
    <t>シーン終了時ＨＰ５点回復。回復効果を失う代わりダメージを３０軽減可能。</t>
  </si>
  <si>
    <t>対象１人に10D+10のダメージを与える。[概念武装扱い]である。</t>
  </si>
  <si>
    <t>あらゆるタイミングで使用可能。全てを改変できる。</t>
  </si>
  <si>
    <t>獲物</t>
  </si>
  <si>
    <t>夢想</t>
  </si>
  <si>
    <t>殲滅</t>
  </si>
  <si>
    <t>届かない温もり</t>
  </si>
  <si>
    <t>自己矛盾</t>
  </si>
  <si>
    <t>憎悪</t>
  </si>
  <si>
    <t>－</t>
  </si>
  <si>
    <t>吸血衝動</t>
  </si>
  <si>
    <t>優越感</t>
  </si>
  <si>
    <t>責任</t>
  </si>
  <si>
    <t>嫌悪</t>
  </si>
  <si>
    <t>盲信</t>
  </si>
  <si>
    <t>贖罪</t>
  </si>
  <si>
    <t>敗北感</t>
  </si>
  <si>
    <t>無関心</t>
  </si>
  <si>
    <t>渇愛</t>
  </si>
  <si>
    <t>【白兵】＋６、戦闘終了まで【白兵】でしか【命中】を振れない。</t>
  </si>
  <si>
    <t>未使用感情に「無関心」以外取得不可。無関心の絆値＋１</t>
  </si>
  <si>
    <t>肉親1人に「独占欲」、絆値は１０．感情対決で消えない。</t>
  </si>
  <si>
    <t>リアクション使用。アクション側達成値を０。背反者は3回まで。</t>
  </si>
  <si>
    <t>空を飛ぶことができる。戦闘では【白兵】＋３【射撃】－３</t>
  </si>
  <si>
    <t>人外反応（テキスト参照）で使用。対象への命中、ダメージ+4</t>
  </si>
  <si>
    <t>所属してないコミュニティの判定を行える。</t>
  </si>
  <si>
    <t>行動不能で使用。HP、上限D,BSTを回復。</t>
  </si>
  <si>
    <t>IB使用の代償を打ち消す。使用後、「死亡」する。</t>
  </si>
  <si>
    <t>取得特技全てのTB０、全ての行為判定＋４</t>
  </si>
  <si>
    <t>受動ダメを半減。「上限ダメ」「概念武装」には無効。</t>
  </si>
  <si>
    <t>属性「空」</t>
  </si>
  <si>
    <t>全ての与えるダメージ＋４点、防御点＋４点。</t>
  </si>
  <si>
    <t>異性のキャラに対して「隔意」を付けなければならない。</t>
  </si>
  <si>
    <t>他のキャラが使用した特技一つをコピー、自身に感情獲得。</t>
  </si>
  <si>
    <t>「魔術師」の特技の《》の値＋１、自身に感情獲得。</t>
  </si>
  <si>
    <t>対象の感情を認識する。マッドカラーの数×３実ダメを受ける。</t>
  </si>
  <si>
    <t>HPを４０点回復する。</t>
  </si>
  <si>
    <t>リアクションが発生する行為時、それをＣＴに変更。</t>
  </si>
  <si>
    <t>テンション値＋４０</t>
  </si>
  <si>
    <t>「宿敵」への命中判定、ダメージ＋１Ｄ、感情「宿敵」を得る。</t>
  </si>
  <si>
    <t>[感情対決]が出来ない。背反者のクラスになれる。</t>
  </si>
  <si>
    <t>自身の行動で行動不能になったキャラに「悦楽」を獲得。</t>
  </si>
  <si>
    <t>シナリオで最初のＣＴをファンブルに。経験値＋１点。</t>
  </si>
  <si>
    <t>イニシアチブで使用。メインプロセスを得、行動完了になる。</t>
  </si>
  <si>
    <t>「獲物」がいるシーンに登場可。毎回感情「獲物」を得る。</t>
  </si>
  <si>
    <t>[行動完了]のキャラ１人のカウント１０．自身は行動完了。</t>
  </si>
  <si>
    <t>アサシン・ショット</t>
  </si>
  <si>
    <t>無音投射</t>
  </si>
  <si>
    <t>ミラージュステップ</t>
  </si>
  <si>
    <t>弱点看破</t>
  </si>
  <si>
    <t>疾風の一撃</t>
  </si>
  <si>
    <t>影からの奇襲</t>
  </si>
  <si>
    <t>陽炎</t>
  </si>
  <si>
    <t>隠密行動</t>
  </si>
  <si>
    <t>闇の顎</t>
  </si>
  <si>
    <t>ピン・ショット</t>
  </si>
  <si>
    <t>高速連斬</t>
  </si>
  <si>
    <t>死線舞踏</t>
  </si>
  <si>
    <t>直死の魔眼</t>
  </si>
  <si>
    <t>十七分割</t>
  </si>
  <si>
    <t>人形遣い</t>
  </si>
  <si>
    <t>攻撃式</t>
  </si>
  <si>
    <t>怪魔の腕</t>
  </si>
  <si>
    <t>ボディガード</t>
  </si>
  <si>
    <t>使い魔</t>
  </si>
  <si>
    <t>式返し</t>
  </si>
  <si>
    <t>叱咤激励</t>
  </si>
  <si>
    <t>癒しの手</t>
  </si>
  <si>
    <t>ドールマスター</t>
  </si>
  <si>
    <t>傀儡の兵士</t>
  </si>
  <si>
    <t>精霊の腕</t>
  </si>
  <si>
    <t>闇の獣</t>
  </si>
  <si>
    <t>突撃</t>
  </si>
  <si>
    <t>使い魔の掌握</t>
  </si>
  <si>
    <t>自己の複製</t>
  </si>
  <si>
    <t>創世の土</t>
  </si>
  <si>
    <t>イマジナル・ビースト</t>
  </si>
  <si>
    <t>ホムンクルス</t>
  </si>
  <si>
    <t>幻想種の召還</t>
  </si>
  <si>
    <t>グラップラー</t>
  </si>
  <si>
    <t>蛇咬の拳</t>
  </si>
  <si>
    <t>浸透勁</t>
  </si>
  <si>
    <t>縮地</t>
  </si>
  <si>
    <t>タイト・エンゲージ</t>
  </si>
  <si>
    <t>コークスクリュー</t>
  </si>
  <si>
    <t>ノックバック</t>
  </si>
  <si>
    <t>タフネス</t>
  </si>
  <si>
    <t>硬気功</t>
  </si>
  <si>
    <t>超反応</t>
  </si>
  <si>
    <t>精神統一</t>
  </si>
  <si>
    <t>捜査の基本は足でしょう</t>
  </si>
  <si>
    <t>クロスカウンター</t>
  </si>
  <si>
    <t>連環掌</t>
  </si>
  <si>
    <t>合気投げ</t>
  </si>
  <si>
    <t>ジェットストリーム</t>
  </si>
  <si>
    <t>後より出でて先に断つ者</t>
  </si>
  <si>
    <t>武神の呼吸</t>
  </si>
  <si>
    <t>一言詠唱</t>
  </si>
  <si>
    <t>ガンド撃ち</t>
  </si>
  <si>
    <t>マナクラフト</t>
  </si>
  <si>
    <t>ヘビースペル</t>
  </si>
  <si>
    <t>詠唱深化</t>
  </si>
  <si>
    <t>螺旋の詠唱</t>
  </si>
  <si>
    <t>散射光弾</t>
  </si>
  <si>
    <t>礼装所持</t>
  </si>
  <si>
    <t>魔力感知</t>
  </si>
  <si>
    <t>強化</t>
  </si>
  <si>
    <t>投影</t>
  </si>
  <si>
    <t>結界の敷設</t>
  </si>
  <si>
    <t>相乗</t>
  </si>
  <si>
    <t>千里眼</t>
  </si>
  <si>
    <t>魔術連弾</t>
  </si>
  <si>
    <t>高速神言</t>
  </si>
  <si>
    <t>朱き覚醒</t>
  </si>
  <si>
    <t>踊る髪</t>
  </si>
  <si>
    <t>血の魔剣</t>
  </si>
  <si>
    <t>反射防御</t>
  </si>
  <si>
    <t>灼夜の鼓動</t>
  </si>
  <si>
    <t>エンタングル</t>
  </si>
  <si>
    <t>傷を抉る傷</t>
  </si>
  <si>
    <t>加速する殺意</t>
  </si>
  <si>
    <t>ポイズン・バイト</t>
  </si>
  <si>
    <t>異形の舞い</t>
  </si>
  <si>
    <t>燃える血潮</t>
  </si>
  <si>
    <t>血の快楽</t>
  </si>
  <si>
    <t>私の檻</t>
  </si>
  <si>
    <t>共融</t>
  </si>
  <si>
    <t>血印起動</t>
  </si>
  <si>
    <t>略奪</t>
  </si>
  <si>
    <t>式神使い</t>
  </si>
  <si>
    <t>搾取の檻</t>
  </si>
  <si>
    <t>ルーン刻印</t>
  </si>
  <si>
    <t>ダメージ反射</t>
  </si>
  <si>
    <t>鏡鳴効果</t>
  </si>
  <si>
    <t>勝利のルーン</t>
  </si>
  <si>
    <t>航海のルーン</t>
  </si>
  <si>
    <t>守護のルーン</t>
  </si>
  <si>
    <t>エレメントソード</t>
  </si>
  <si>
    <t>探し物のルーン</t>
  </si>
  <si>
    <t>医療のルーン</t>
  </si>
  <si>
    <t>知恵のルーン</t>
  </si>
  <si>
    <t>早駆けのルーン</t>
  </si>
  <si>
    <t>麦酒のルーン</t>
  </si>
  <si>
    <t>対呪のルーン</t>
  </si>
  <si>
    <t>原所の１８のルーン</t>
  </si>
  <si>
    <t>命のルーン</t>
  </si>
  <si>
    <t>呪詛のルーン</t>
  </si>
  <si>
    <t>四枝の逢瀬</t>
  </si>
  <si>
    <t>伝承保菌者</t>
  </si>
  <si>
    <t>礼装データ</t>
  </si>
  <si>
    <t>魔晶石</t>
  </si>
  <si>
    <t>アゾット剣</t>
  </si>
  <si>
    <t>破魔刀</t>
  </si>
  <si>
    <t>ブラックバレル（偽）</t>
  </si>
  <si>
    <t>魔弾石</t>
  </si>
  <si>
    <t>魔除けのアミュレット</t>
  </si>
  <si>
    <t>火蜥蜴の皮手袋</t>
  </si>
  <si>
    <t>橙の幻灯</t>
  </si>
  <si>
    <t xml:space="preserve"> 黒の幻灯</t>
  </si>
  <si>
    <t>名前</t>
  </si>
  <si>
    <t>プレイヤー</t>
  </si>
  <si>
    <t>種族</t>
  </si>
  <si>
    <t>所属組織</t>
  </si>
  <si>
    <t>パーソナルデータ</t>
  </si>
  <si>
    <t>千夜月姫キャラクターシート　ＸＬＳver1.0</t>
  </si>
  <si>
    <t>クラス</t>
  </si>
  <si>
    <t>クラスレベル</t>
  </si>
  <si>
    <t>性別</t>
  </si>
  <si>
    <t>年齢</t>
  </si>
  <si>
    <t>髪/瞳/肌/身</t>
  </si>
  <si>
    <t>スタイル</t>
  </si>
  <si>
    <t>背反率</t>
  </si>
  <si>
    <t>代償</t>
  </si>
  <si>
    <t>効果</t>
  </si>
  <si>
    <t>獲得感情</t>
  </si>
  <si>
    <t>基本能力値</t>
  </si>
  <si>
    <t>体力</t>
  </si>
  <si>
    <t>知覚</t>
  </si>
  <si>
    <t>理知</t>
  </si>
  <si>
    <t>意思</t>
  </si>
  <si>
    <t>【体力】</t>
  </si>
  <si>
    <t>【知覚】</t>
  </si>
  <si>
    <t>【理知】</t>
  </si>
  <si>
    <t>【意思】</t>
  </si>
  <si>
    <t>【白兵】</t>
  </si>
  <si>
    <t>【射撃】</t>
  </si>
  <si>
    <t>【精神】</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</si>
</sst>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 &quot;》&quot;"/>
    <numFmt numFmtId="177" formatCode="&quot;Yes&quot;;&quot;Yes&quot;;&quot;No&quot;"/>
    <numFmt numFmtId="178" formatCode="&quot;True&quot;;&quot;True&quot;;&quot;False&quot;"/>
    <numFmt numFmtId="179" formatCode="&quot;On&quot;;&quot;On&quot;;&quot;Off&quot;"/>
    <numFmt numFmtId="180" formatCode="[$€-2]\ #,##0.00_);[Red]\([$€-2]\ #,##0.00\)"/>
  </numFmts>
  <fonts count="18">
    <font>
      <sz val="11"/>
      <name val="ＭＳ Ｐゴシック"/>
      <family val="0"/>
    </font>
    <font>
      <sz val="6"/>
      <name val="ＭＳ Ｐゴシック"/>
      <family val="3"/>
    </font>
    <font>
      <sz val="11"/>
      <color indexed="9"/>
      <name val="ＭＳ Ｐゴシック"/>
      <family val="3"/>
    </font>
    <font>
      <sz val="9"/>
      <color indexed="9"/>
      <name val="ＭＳ Ｐゴシック"/>
      <family val="3"/>
    </font>
    <font>
      <b/>
      <sz val="11"/>
      <color indexed="9"/>
      <name val="ＭＳ Ｐゴシック"/>
      <family val="3"/>
    </font>
    <font>
      <b/>
      <sz val="10"/>
      <color indexed="9"/>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b/>
      <sz val="11"/>
      <name val="ＭＳ Ｐゴシック"/>
      <family val="0"/>
    </font>
    <font>
      <sz val="9"/>
      <name val="ＭＳ Ｐゴシック"/>
      <family val="3"/>
    </font>
    <font>
      <sz val="9"/>
      <color indexed="10"/>
      <name val="ＭＳ Ｐゴシック"/>
      <family val="3"/>
    </font>
    <font>
      <sz val="11"/>
      <color indexed="8"/>
      <name val="ＭＳ Ｐゴシック"/>
      <family val="3"/>
    </font>
    <font>
      <sz val="9"/>
      <color indexed="8"/>
      <name val="ＭＳ Ｐゴシック"/>
      <family val="3"/>
    </font>
    <font>
      <sz val="9"/>
      <name val="MS UI Gothic"/>
      <family val="3"/>
    </font>
    <font>
      <sz val="10"/>
      <color indexed="9"/>
      <name val="ＭＳ ゴシック"/>
      <family val="3"/>
    </font>
    <font>
      <sz val="10"/>
      <name val="ＭＳ ゴシック"/>
      <family val="3"/>
    </font>
    <font>
      <b/>
      <sz val="8"/>
      <name val="ＭＳ Ｐゴシック"/>
      <family val="2"/>
    </font>
  </fonts>
  <fills count="8">
    <fill>
      <patternFill/>
    </fill>
    <fill>
      <patternFill patternType="gray125"/>
    </fill>
    <fill>
      <patternFill patternType="solid">
        <fgColor indexed="8"/>
        <bgColor indexed="64"/>
      </patternFill>
    </fill>
    <fill>
      <patternFill patternType="solid">
        <fgColor indexed="18"/>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medium"/>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
      <left style="medium"/>
      <right style="medium"/>
      <top style="thin"/>
      <bottom style="thin"/>
    </border>
    <border>
      <left style="thin"/>
      <right style="medium"/>
      <top style="thin"/>
      <bottom style="thin"/>
    </border>
    <border>
      <left style="medium"/>
      <right style="thick">
        <color indexed="9"/>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97">
    <xf numFmtId="0" fontId="0" fillId="0" borderId="0" xfId="0" applyAlignment="1">
      <alignment/>
    </xf>
    <xf numFmtId="0" fontId="0" fillId="0" borderId="0" xfId="0" applyAlignment="1">
      <alignment horizontal="center"/>
    </xf>
    <xf numFmtId="0" fontId="2" fillId="0" borderId="0" xfId="0" applyFont="1" applyFill="1" applyAlignment="1">
      <alignment horizontal="center"/>
    </xf>
    <xf numFmtId="0" fontId="2" fillId="2" borderId="0" xfId="0" applyFont="1" applyFill="1" applyAlignment="1">
      <alignment horizontal="center"/>
    </xf>
    <xf numFmtId="0" fontId="3" fillId="3" borderId="1" xfId="0" applyFont="1"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5" fillId="3" borderId="1" xfId="0" applyFont="1" applyFill="1" applyBorder="1" applyAlignment="1">
      <alignment horizontal="center"/>
    </xf>
    <xf numFmtId="0" fontId="4" fillId="3" borderId="1" xfId="0" applyFont="1" applyFill="1" applyBorder="1" applyAlignment="1">
      <alignment horizontal="center"/>
    </xf>
    <xf numFmtId="0" fontId="4" fillId="5" borderId="1" xfId="0" applyFont="1" applyFill="1" applyBorder="1" applyAlignment="1">
      <alignment horizontal="center"/>
    </xf>
    <xf numFmtId="0" fontId="0" fillId="5" borderId="1" xfId="0" applyFill="1" applyBorder="1" applyAlignment="1">
      <alignment horizontal="center"/>
    </xf>
    <xf numFmtId="0" fontId="2" fillId="5" borderId="1" xfId="0" applyFont="1" applyFill="1" applyBorder="1" applyAlignment="1">
      <alignment horizontal="center"/>
    </xf>
    <xf numFmtId="0" fontId="0" fillId="0" borderId="0" xfId="0" applyAlignment="1">
      <alignment/>
    </xf>
    <xf numFmtId="0" fontId="3" fillId="2" borderId="1" xfId="0" applyFont="1" applyFill="1" applyBorder="1" applyAlignment="1">
      <alignment horizontal="center"/>
    </xf>
    <xf numFmtId="0" fontId="10" fillId="0" borderId="0" xfId="0" applyFont="1" applyAlignment="1">
      <alignment horizontal="center"/>
    </xf>
    <xf numFmtId="0" fontId="2" fillId="0" borderId="0" xfId="0" applyFont="1" applyAlignment="1">
      <alignment horizontal="center"/>
    </xf>
    <xf numFmtId="0" fontId="4" fillId="2" borderId="0" xfId="0" applyFont="1" applyFill="1" applyAlignment="1">
      <alignment horizontal="center"/>
    </xf>
    <xf numFmtId="0" fontId="9" fillId="0" borderId="0" xfId="0" applyFont="1" applyAlignment="1">
      <alignment horizontal="center"/>
    </xf>
    <xf numFmtId="0" fontId="11" fillId="0" borderId="0" xfId="0" applyFont="1" applyAlignment="1">
      <alignment horizontal="left"/>
    </xf>
    <xf numFmtId="0" fontId="10" fillId="6" borderId="2" xfId="0" applyFont="1" applyFill="1" applyBorder="1" applyAlignment="1">
      <alignment horizontal="center" vertical="center"/>
    </xf>
    <xf numFmtId="0" fontId="4" fillId="2" borderId="1" xfId="0" applyFont="1" applyFill="1" applyBorder="1" applyAlignment="1">
      <alignment horizontal="center"/>
    </xf>
    <xf numFmtId="0" fontId="0" fillId="0" borderId="0" xfId="0" applyNumberFormat="1" applyAlignment="1">
      <alignment horizontal="center"/>
    </xf>
    <xf numFmtId="0" fontId="4" fillId="7" borderId="3" xfId="0" applyFont="1" applyFill="1" applyBorder="1" applyAlignment="1">
      <alignment horizontal="center"/>
    </xf>
    <xf numFmtId="0" fontId="4" fillId="7" borderId="1" xfId="0" applyFont="1" applyFill="1" applyBorder="1" applyAlignment="1">
      <alignment horizontal="center"/>
    </xf>
    <xf numFmtId="0" fontId="0" fillId="7" borderId="0" xfId="0" applyFill="1" applyAlignment="1">
      <alignment horizontal="center"/>
    </xf>
    <xf numFmtId="0" fontId="0" fillId="0" borderId="0" xfId="0" applyFont="1" applyFill="1" applyAlignment="1">
      <alignment horizontal="center"/>
    </xf>
    <xf numFmtId="0" fontId="12" fillId="0" borderId="0" xfId="0" applyFont="1" applyFill="1" applyAlignment="1">
      <alignment horizontal="center"/>
    </xf>
    <xf numFmtId="0" fontId="3" fillId="5" borderId="1" xfId="0" applyFont="1" applyFill="1" applyBorder="1" applyAlignment="1">
      <alignment horizontal="center"/>
    </xf>
    <xf numFmtId="0" fontId="4" fillId="0" borderId="1" xfId="0" applyFont="1" applyFill="1" applyBorder="1" applyAlignment="1">
      <alignment horizontal="center"/>
    </xf>
    <xf numFmtId="0" fontId="0" fillId="0" borderId="0" xfId="0" applyFill="1" applyAlignment="1">
      <alignment/>
    </xf>
    <xf numFmtId="0" fontId="0" fillId="0" borderId="0" xfId="0" applyAlignment="1">
      <alignment horizontal="left"/>
    </xf>
    <xf numFmtId="0" fontId="0" fillId="0" borderId="0" xfId="0" applyFill="1" applyAlignment="1">
      <alignment horizontal="center"/>
    </xf>
    <xf numFmtId="0" fontId="2" fillId="2" borderId="0" xfId="0" applyFont="1" applyFill="1" applyAlignment="1">
      <alignment horizontal="left"/>
    </xf>
    <xf numFmtId="0" fontId="12" fillId="0" borderId="1" xfId="0" applyFont="1" applyFill="1" applyBorder="1" applyAlignment="1">
      <alignment horizontal="center"/>
    </xf>
    <xf numFmtId="0" fontId="0" fillId="0" borderId="3" xfId="0" applyBorder="1" applyAlignment="1">
      <alignment horizontal="center"/>
    </xf>
    <xf numFmtId="0" fontId="4" fillId="2" borderId="3" xfId="0" applyFont="1" applyFill="1" applyBorder="1" applyAlignment="1">
      <alignment horizontal="center"/>
    </xf>
    <xf numFmtId="0" fontId="3" fillId="3" borderId="3" xfId="0" applyFont="1" applyFill="1" applyBorder="1" applyAlignment="1">
      <alignment horizontal="center"/>
    </xf>
    <xf numFmtId="0" fontId="0" fillId="0" borderId="1" xfId="0" applyBorder="1" applyAlignment="1">
      <alignment/>
    </xf>
    <xf numFmtId="0" fontId="4" fillId="0" borderId="3" xfId="0" applyFont="1" applyFill="1" applyBorder="1" applyAlignment="1">
      <alignment horizontal="center"/>
    </xf>
    <xf numFmtId="0" fontId="0" fillId="0" borderId="1" xfId="0" applyFill="1" applyBorder="1" applyAlignment="1">
      <alignment/>
    </xf>
    <xf numFmtId="0" fontId="0" fillId="0" borderId="3" xfId="0" applyBorder="1" applyAlignment="1">
      <alignment/>
    </xf>
    <xf numFmtId="0" fontId="0" fillId="0" borderId="1" xfId="0" applyBorder="1" applyAlignment="1">
      <alignment horizontal="center" wrapText="1"/>
    </xf>
    <xf numFmtId="0" fontId="0" fillId="0" borderId="0" xfId="0" applyBorder="1" applyAlignment="1">
      <alignment horizontal="center"/>
    </xf>
    <xf numFmtId="0" fontId="4" fillId="3" borderId="3" xfId="0" applyFont="1" applyFill="1" applyBorder="1" applyAlignment="1">
      <alignment horizontal="center"/>
    </xf>
    <xf numFmtId="0" fontId="15" fillId="2" borderId="4" xfId="0" applyFont="1" applyFill="1" applyBorder="1" applyAlignment="1">
      <alignment horizontal="center" wrapText="1"/>
    </xf>
    <xf numFmtId="0" fontId="16" fillId="0" borderId="4" xfId="0" applyFont="1" applyFill="1" applyBorder="1" applyAlignment="1">
      <alignment horizontal="center" wrapText="1"/>
    </xf>
    <xf numFmtId="0" fontId="16" fillId="0" borderId="4" xfId="0" applyFont="1" applyBorder="1" applyAlignment="1">
      <alignment horizontal="center" wrapText="1"/>
    </xf>
    <xf numFmtId="0" fontId="15" fillId="2"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0" fillId="6" borderId="3"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4" borderId="1" xfId="0" applyFill="1" applyBorder="1" applyAlignment="1">
      <alignment horizontal="center"/>
    </xf>
    <xf numFmtId="0" fontId="0" fillId="4" borderId="3"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0" fillId="0" borderId="0" xfId="0" applyAlignment="1">
      <alignment horizontal="left"/>
    </xf>
    <xf numFmtId="0" fontId="12" fillId="0" borderId="0" xfId="0" applyFont="1" applyAlignment="1">
      <alignment horizontal="left"/>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6" borderId="3" xfId="0" applyFont="1" applyFill="1" applyBorder="1" applyAlignment="1">
      <alignment horizontal="center"/>
    </xf>
    <xf numFmtId="0" fontId="2" fillId="6" borderId="5" xfId="0" applyFont="1" applyFill="1" applyBorder="1" applyAlignment="1">
      <alignment horizontal="center"/>
    </xf>
    <xf numFmtId="0" fontId="2" fillId="6" borderId="6" xfId="0"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 fillId="5" borderId="1" xfId="0" applyFont="1" applyFill="1" applyBorder="1" applyAlignment="1">
      <alignment horizontal="center" vertical="center"/>
    </xf>
    <xf numFmtId="0" fontId="10" fillId="0" borderId="1" xfId="0" applyFont="1" applyBorder="1" applyAlignment="1">
      <alignment horizontal="center" vertical="center"/>
    </xf>
    <xf numFmtId="0" fontId="4" fillId="5" borderId="3" xfId="0" applyFont="1" applyFill="1" applyBorder="1" applyAlignment="1">
      <alignment horizontal="center"/>
    </xf>
    <xf numFmtId="0" fontId="4" fillId="5" borderId="6" xfId="0" applyFont="1" applyFill="1" applyBorder="1" applyAlignment="1">
      <alignment horizontal="center"/>
    </xf>
    <xf numFmtId="0" fontId="4" fillId="2" borderId="3"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0" fillId="0" borderId="3"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1" xfId="0" applyBorder="1" applyAlignment="1">
      <alignment horizontal="left"/>
    </xf>
    <xf numFmtId="0" fontId="4" fillId="5" borderId="5" xfId="0" applyFont="1" applyFill="1" applyBorder="1" applyAlignment="1">
      <alignment horizontal="center"/>
    </xf>
    <xf numFmtId="0" fontId="3" fillId="4" borderId="3"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5" fillId="2" borderId="1" xfId="0" applyFont="1" applyFill="1" applyBorder="1" applyAlignment="1">
      <alignment horizontal="center" vertical="center" textRotation="90"/>
    </xf>
    <xf numFmtId="0" fontId="13" fillId="4" borderId="3" xfId="0" applyFont="1" applyFill="1" applyBorder="1" applyAlignment="1">
      <alignment horizontal="center"/>
    </xf>
    <xf numFmtId="0" fontId="13" fillId="4" borderId="6" xfId="0" applyFont="1" applyFill="1" applyBorder="1" applyAlignment="1">
      <alignment horizontal="center"/>
    </xf>
    <xf numFmtId="0" fontId="10" fillId="0" borderId="3"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3" fillId="3" borderId="3" xfId="0" applyFont="1" applyFill="1" applyBorder="1" applyAlignment="1">
      <alignment horizontal="center"/>
    </xf>
    <xf numFmtId="0" fontId="3" fillId="3" borderId="6" xfId="0"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2"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2" fillId="2" borderId="0" xfId="0" applyFont="1" applyFill="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akashita\&#12487;&#12473;&#12463;&#12488;&#12483;&#12503;\ver_GRIFIS\&#35430;&#20316;&#216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クラス修正値"/>
      <sheetName val="説明"/>
      <sheetName val="コンストラクション"/>
      <sheetName val="レベルアップ"/>
      <sheetName val="キャラクターシート"/>
      <sheetName val="特技欄"/>
      <sheetName val="スタイル"/>
      <sheetName val="リファレンス"/>
    </sheetNames>
    <sheetDataSet>
      <sheetData sheetId="5">
        <row r="2">
          <cell r="A2" t="str">
            <v>狩人の目</v>
          </cell>
        </row>
        <row r="3">
          <cell r="A3" t="str">
            <v>銃</v>
          </cell>
        </row>
        <row r="4">
          <cell r="A4" t="str">
            <v>弓</v>
          </cell>
        </row>
        <row r="5">
          <cell r="A5" t="str">
            <v>援護射撃</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I12"/>
  <sheetViews>
    <sheetView workbookViewId="0" topLeftCell="A1">
      <selection activeCell="J20" sqref="J20"/>
    </sheetView>
  </sheetViews>
  <sheetFormatPr defaultColWidth="9.00390625" defaultRowHeight="13.5"/>
  <sheetData>
    <row r="2" ht="13.5">
      <c r="B2" t="s">
        <v>195</v>
      </c>
    </row>
    <row r="3" ht="13.5">
      <c r="B3" t="s">
        <v>196</v>
      </c>
    </row>
    <row r="4" ht="13.5">
      <c r="B4" t="s">
        <v>197</v>
      </c>
    </row>
    <row r="5" ht="13.5">
      <c r="B5" t="s">
        <v>198</v>
      </c>
    </row>
    <row r="7" ht="13.5">
      <c r="B7" t="s">
        <v>199</v>
      </c>
    </row>
    <row r="12" ht="13.5">
      <c r="I12" t="s">
        <v>201</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3:I28"/>
  <sheetViews>
    <sheetView workbookViewId="0" topLeftCell="A2">
      <selection activeCell="C4" sqref="C4:E4"/>
    </sheetView>
  </sheetViews>
  <sheetFormatPr defaultColWidth="9.00390625" defaultRowHeight="13.5"/>
  <cols>
    <col min="1" max="1" width="4.00390625" style="1" customWidth="1"/>
    <col min="2" max="2" width="9.125" style="1" customWidth="1"/>
    <col min="3" max="3" width="18.75390625" style="1" customWidth="1"/>
    <col min="4" max="4" width="17.25390625" style="1" customWidth="1"/>
    <col min="5" max="5" width="15.375" style="1" customWidth="1"/>
    <col min="6" max="6" width="12.375" style="1" customWidth="1"/>
    <col min="7" max="16384" width="9.00390625" style="1" customWidth="1"/>
  </cols>
  <sheetData>
    <row r="1" ht="13.5"/>
    <row r="2" ht="13.5"/>
    <row r="3" spans="1:3" ht="13.5">
      <c r="A3" s="59" t="s">
        <v>20</v>
      </c>
      <c r="B3" s="59"/>
      <c r="C3" s="59"/>
    </row>
    <row r="4" spans="2:5" ht="13.5">
      <c r="B4" s="14" t="s">
        <v>832</v>
      </c>
      <c r="C4" s="50"/>
      <c r="D4" s="51"/>
      <c r="E4" s="52"/>
    </row>
    <row r="5" spans="2:5" ht="13.5">
      <c r="B5" s="14" t="s">
        <v>833</v>
      </c>
      <c r="C5" s="6">
        <f>IF(C4="","",VLOOKUP(C4,スタイル!A3:F28,2,0))</f>
      </c>
      <c r="D5" s="14" t="s">
        <v>834</v>
      </c>
      <c r="E5" s="6">
        <f>IF(C4="","",VLOOKUP(C4,スタイル!A3:F28,4,0))</f>
      </c>
    </row>
    <row r="6" spans="2:5" ht="13.5">
      <c r="B6" s="14" t="s">
        <v>17</v>
      </c>
      <c r="C6" s="34">
        <f>IF(C4="","",VLOOKUP(C4,スタイル!A3:F28,3,0))</f>
      </c>
      <c r="D6" s="14" t="s">
        <v>836</v>
      </c>
      <c r="E6" s="34">
        <f>IF(C4="","",VLOOKUP(C4,スタイル!A3:F28,5,0))</f>
      </c>
    </row>
    <row r="7" spans="2:5" ht="13.5">
      <c r="B7" s="14" t="s">
        <v>835</v>
      </c>
      <c r="C7" s="53">
        <f>IF(C4="","",VLOOKUP(C4,スタイル!A3:F28,6,0))</f>
      </c>
      <c r="D7" s="66"/>
      <c r="E7" s="67"/>
    </row>
    <row r="8" ht="13.5"/>
    <row r="9" spans="1:3" ht="13.5">
      <c r="A9" s="59" t="s">
        <v>21</v>
      </c>
      <c r="B9" s="59"/>
      <c r="C9" s="59"/>
    </row>
    <row r="10" spans="2:4" ht="13.5">
      <c r="B10" s="61" t="s">
        <v>22</v>
      </c>
      <c r="C10" s="62"/>
      <c r="D10" s="62"/>
    </row>
    <row r="11" spans="2:4" ht="13.5">
      <c r="B11" s="63"/>
      <c r="C11" s="64"/>
      <c r="D11" s="65"/>
    </row>
    <row r="12" spans="2:4" ht="13.5">
      <c r="B12" s="63"/>
      <c r="C12" s="64"/>
      <c r="D12" s="65"/>
    </row>
    <row r="13" spans="2:4" ht="13.5">
      <c r="B13" s="63"/>
      <c r="C13" s="64"/>
      <c r="D13" s="65"/>
    </row>
    <row r="14" ht="13.5"/>
    <row r="15" spans="1:4" ht="13.5">
      <c r="A15" s="60"/>
      <c r="B15" s="60"/>
      <c r="C15" s="60"/>
      <c r="D15" s="19"/>
    </row>
    <row r="16" spans="2:7" ht="13.5">
      <c r="B16" s="17" t="s">
        <v>24</v>
      </c>
      <c r="C16" s="17" t="s">
        <v>25</v>
      </c>
      <c r="D16" s="17" t="s">
        <v>26</v>
      </c>
      <c r="E16" s="17" t="s">
        <v>27</v>
      </c>
      <c r="F16" s="17" t="s">
        <v>28</v>
      </c>
      <c r="G16" s="17" t="s">
        <v>7</v>
      </c>
    </row>
    <row r="17" spans="2:9" ht="13.5">
      <c r="B17" s="3" t="s">
        <v>838</v>
      </c>
      <c r="C17" s="6" t="e">
        <f>VLOOKUP(B11,リファレンス!D3:I15,3,0)</f>
        <v>#N/A</v>
      </c>
      <c r="D17" s="6" t="e">
        <f>VLOOKUP(B12,リファレンス!D3:I15,3,0)</f>
        <v>#N/A</v>
      </c>
      <c r="E17" s="6" t="e">
        <f>VLOOKUP(B13,リファレンス!D3:I15,3,0)</f>
        <v>#N/A</v>
      </c>
      <c r="F17" s="5"/>
      <c r="G17" s="6" t="e">
        <f>SUM(C17:F17)</f>
        <v>#N/A</v>
      </c>
      <c r="H17" s="22"/>
      <c r="I17" s="22"/>
    </row>
    <row r="18" spans="2:8" ht="13.5">
      <c r="B18" s="3" t="s">
        <v>839</v>
      </c>
      <c r="C18" s="6" t="e">
        <f>VLOOKUP(B11,リファレンス!D3:I15,4,0)</f>
        <v>#N/A</v>
      </c>
      <c r="D18" s="6" t="e">
        <f>VLOOKUP(B12,リファレンス!D3:I15,4,0)</f>
        <v>#N/A</v>
      </c>
      <c r="E18" s="6" t="e">
        <f>VLOOKUP(B13,リファレンス!D3:I15,4,0)</f>
        <v>#N/A</v>
      </c>
      <c r="F18" s="5"/>
      <c r="G18" s="6" t="e">
        <f>SUM(C18:F18)</f>
        <v>#N/A</v>
      </c>
      <c r="H18" s="22"/>
    </row>
    <row r="19" spans="2:7" ht="13.5">
      <c r="B19" s="3" t="s">
        <v>840</v>
      </c>
      <c r="C19" s="6" t="e">
        <f>VLOOKUP(B11,リファレンス!D3:I15,5,0)</f>
        <v>#N/A</v>
      </c>
      <c r="D19" s="6" t="e">
        <f>VLOOKUP(B12,リファレンス!D3:I15,5,0)</f>
        <v>#N/A</v>
      </c>
      <c r="E19" s="6" t="e">
        <f>VLOOKUP(B13,リファレンス!D3:I15,5,0)</f>
        <v>#N/A</v>
      </c>
      <c r="F19" s="5"/>
      <c r="G19" s="6" t="e">
        <f>SUM(C19:F19)</f>
        <v>#N/A</v>
      </c>
    </row>
    <row r="20" spans="2:7" ht="13.5">
      <c r="B20" s="3" t="s">
        <v>841</v>
      </c>
      <c r="C20" s="6" t="e">
        <f>VLOOKUP(B11,リファレンス!D3:I15,6,0)</f>
        <v>#N/A</v>
      </c>
      <c r="D20" s="6" t="e">
        <f>VLOOKUP(B12,リファレンス!D3:I15,6,0)</f>
        <v>#N/A</v>
      </c>
      <c r="E20" s="6" t="e">
        <f>VLOOKUP(B13,リファレンス!D3:I15,6,0)</f>
        <v>#N/A</v>
      </c>
      <c r="F20" s="5"/>
      <c r="G20" s="6" t="e">
        <f>SUM(C20:F20)</f>
        <v>#N/A</v>
      </c>
    </row>
    <row r="21" ht="13.5"/>
    <row r="22" spans="1:4" ht="13.5">
      <c r="A22" s="59" t="s">
        <v>33</v>
      </c>
      <c r="B22" s="59"/>
      <c r="D22" s="16"/>
    </row>
    <row r="23" spans="2:6" ht="13.5">
      <c r="B23" s="54">
        <f>リファレンス!B18</f>
        <v>0</v>
      </c>
      <c r="C23" s="54"/>
      <c r="D23" s="55">
        <f>IF(B11="","",VLOOKUP($B23,リファレンス!D3:E17,2,0))</f>
      </c>
      <c r="E23" s="55"/>
      <c r="F23" s="55"/>
    </row>
    <row r="24" spans="2:6" ht="13.5">
      <c r="B24" s="54">
        <f>リファレンス!B18</f>
        <v>0</v>
      </c>
      <c r="C24" s="54"/>
      <c r="D24" s="55"/>
      <c r="E24" s="55"/>
      <c r="F24" s="55"/>
    </row>
    <row r="25" spans="2:6" ht="13.5">
      <c r="B25" s="54">
        <f>IF(リファレンス!B19="なし","レベルアップ分",リファレンス!B19)</f>
        <v>0</v>
      </c>
      <c r="C25" s="54"/>
      <c r="D25" s="55">
        <f>IF(B12="","",VLOOKUP($B25,リファレンス!D3:E17,2,0))</f>
      </c>
      <c r="E25" s="55"/>
      <c r="F25" s="55"/>
    </row>
    <row r="26" spans="2:6" ht="13.5">
      <c r="B26" s="54">
        <f>IF(リファレンス!B19="なし","レベルアップ分",リファレンス!B19)</f>
        <v>0</v>
      </c>
      <c r="C26" s="54"/>
      <c r="D26" s="55"/>
      <c r="E26" s="55"/>
      <c r="F26" s="55"/>
    </row>
    <row r="27" spans="2:6" ht="13.5">
      <c r="B27" s="54">
        <f>IF(B26="レベルアップ分","なし",IF(リファレンス!B20="なし","レベルアップ分",リファレンス!B20))</f>
        <v>0</v>
      </c>
      <c r="C27" s="54"/>
      <c r="D27" s="56">
        <f>IF(B13="","",VLOOKUP($B27,リファレンス!D3:E17,2,0))</f>
      </c>
      <c r="E27" s="57"/>
      <c r="F27" s="58"/>
    </row>
    <row r="28" spans="2:6" ht="13.5">
      <c r="B28" s="54">
        <f>リファレンス!B20</f>
        <v>0</v>
      </c>
      <c r="C28" s="54"/>
      <c r="D28" s="55"/>
      <c r="E28" s="55"/>
      <c r="F28" s="55"/>
    </row>
  </sheetData>
  <mergeCells count="22">
    <mergeCell ref="A3:C3"/>
    <mergeCell ref="A9:C9"/>
    <mergeCell ref="A15:C15"/>
    <mergeCell ref="B10:D10"/>
    <mergeCell ref="B11:D11"/>
    <mergeCell ref="B12:D12"/>
    <mergeCell ref="B13:D13"/>
    <mergeCell ref="C4:E4"/>
    <mergeCell ref="C7:E7"/>
    <mergeCell ref="A22:B22"/>
    <mergeCell ref="B23:C23"/>
    <mergeCell ref="B24:C24"/>
    <mergeCell ref="B25:C25"/>
    <mergeCell ref="B27:C27"/>
    <mergeCell ref="B28:C28"/>
    <mergeCell ref="D23:F23"/>
    <mergeCell ref="D24:F24"/>
    <mergeCell ref="D25:F25"/>
    <mergeCell ref="D26:F26"/>
    <mergeCell ref="D27:F27"/>
    <mergeCell ref="D28:F28"/>
    <mergeCell ref="B26:C26"/>
  </mergeCells>
  <dataValidations count="6">
    <dataValidation type="list" allowBlank="1" showInputMessage="1" showErrorMessage="1" sqref="C4:E4">
      <formula1>スタイル</formula1>
    </dataValidation>
    <dataValidation type="list" allowBlank="1" showInputMessage="1" showErrorMessage="1" sqref="B11:D13">
      <formula1>クラス</formula1>
    </dataValidation>
    <dataValidation type="list" allowBlank="1" showInputMessage="1" showErrorMessage="1" sqref="D23:F24 D28:F28">
      <formula1>INDIRECT(B23)</formula1>
    </dataValidation>
    <dataValidation type="list" allowBlank="1" showInputMessage="1" showErrorMessage="1" sqref="D26:F26">
      <formula1>INDIRECT(IF(B26="レベルアップ分",B23,B26))</formula1>
    </dataValidation>
    <dataValidation type="list" allowBlank="1" showInputMessage="1" showErrorMessage="1" sqref="D25:F25">
      <formula1>INDIRECT(IF(B25="レベルアップ分",B23,B25))</formula1>
    </dataValidation>
    <dataValidation type="list" allowBlank="1" showInputMessage="1" showErrorMessage="1" sqref="D27:F27">
      <formula1>INDIRECT(IF(B27="レベルアップ分",B23,B27))</formula1>
    </dataValidation>
  </dataValidations>
  <printOptions/>
  <pageMargins left="0.75" right="0.75" top="1" bottom="1" header="0.512" footer="0.512"/>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H16"/>
  <sheetViews>
    <sheetView workbookViewId="0" topLeftCell="A1">
      <selection activeCell="H2" sqref="H2:H3"/>
    </sheetView>
  </sheetViews>
  <sheetFormatPr defaultColWidth="9.00390625" defaultRowHeight="13.5"/>
  <cols>
    <col min="1" max="1" width="6.00390625" style="1" customWidth="1"/>
    <col min="2" max="2" width="3.625" style="1" customWidth="1"/>
    <col min="3" max="6" width="9.00390625" style="1" customWidth="1"/>
    <col min="7" max="7" width="23.625" style="1" customWidth="1"/>
    <col min="8" max="8" width="17.875" style="1" customWidth="1"/>
    <col min="9" max="16384" width="9.00390625" style="1" customWidth="1"/>
  </cols>
  <sheetData>
    <row r="1" ht="15.75" customHeight="1">
      <c r="A1" s="15"/>
    </row>
    <row r="2" spans="1:8" ht="19.5" customHeight="1">
      <c r="A2" s="68" t="s">
        <v>29</v>
      </c>
      <c r="B2" s="68" t="s">
        <v>30</v>
      </c>
      <c r="C2" s="68" t="s">
        <v>31</v>
      </c>
      <c r="D2" s="68">
        <f>リファレンス!B18</f>
        <v>0</v>
      </c>
      <c r="E2" s="68">
        <f>リファレンス!B19</f>
        <v>0</v>
      </c>
      <c r="F2" s="68">
        <f>リファレンス!B20</f>
        <v>0</v>
      </c>
      <c r="G2" s="68" t="s">
        <v>32</v>
      </c>
      <c r="H2" s="68" t="s">
        <v>358</v>
      </c>
    </row>
    <row r="3" spans="1:8" ht="10.5" customHeight="1">
      <c r="A3" s="68"/>
      <c r="B3" s="68"/>
      <c r="C3" s="68"/>
      <c r="D3" s="68"/>
      <c r="E3" s="68"/>
      <c r="F3" s="68"/>
      <c r="G3" s="68"/>
      <c r="H3" s="68"/>
    </row>
    <row r="4" spans="1:8" ht="13.5">
      <c r="A4" s="20" t="s">
        <v>38</v>
      </c>
      <c r="B4" s="6">
        <v>3</v>
      </c>
      <c r="C4" s="28" t="s">
        <v>202</v>
      </c>
      <c r="D4" s="12">
        <f>(VLOOKUP("◎",A4:B16,2,0)+3)*(VLOOKUP("◎",A4:B16,2,0)-3)/2+(VLOOKUP("◎",A4:B16,2,0)-3)*0.5</f>
        <v>0</v>
      </c>
      <c r="E4" s="11"/>
      <c r="F4" s="11"/>
      <c r="G4" s="11"/>
      <c r="H4" s="11"/>
    </row>
    <row r="5" spans="1:8" ht="13.5">
      <c r="A5" s="20" t="s">
        <v>37</v>
      </c>
      <c r="B5" s="6">
        <v>4</v>
      </c>
      <c r="C5" s="6">
        <v>4</v>
      </c>
      <c r="D5" s="20" t="s">
        <v>37</v>
      </c>
      <c r="E5" s="20" t="s">
        <v>37</v>
      </c>
      <c r="F5" s="20" t="s">
        <v>37</v>
      </c>
      <c r="G5" s="5"/>
      <c r="H5" s="5"/>
    </row>
    <row r="6" spans="1:8" ht="13.5">
      <c r="A6" s="20" t="s">
        <v>37</v>
      </c>
      <c r="B6" s="6">
        <v>5</v>
      </c>
      <c r="C6" s="6">
        <v>5</v>
      </c>
      <c r="D6" s="20" t="s">
        <v>37</v>
      </c>
      <c r="E6" s="20" t="s">
        <v>37</v>
      </c>
      <c r="F6" s="20" t="s">
        <v>37</v>
      </c>
      <c r="G6" s="5"/>
      <c r="H6" s="5"/>
    </row>
    <row r="7" spans="1:8" ht="13.5">
      <c r="A7" s="20" t="s">
        <v>37</v>
      </c>
      <c r="B7" s="6">
        <v>6</v>
      </c>
      <c r="C7" s="6">
        <v>6</v>
      </c>
      <c r="D7" s="20" t="s">
        <v>37</v>
      </c>
      <c r="E7" s="20" t="s">
        <v>37</v>
      </c>
      <c r="F7" s="20" t="s">
        <v>37</v>
      </c>
      <c r="G7" s="5"/>
      <c r="H7" s="5"/>
    </row>
    <row r="8" spans="1:8" ht="13.5">
      <c r="A8" s="20" t="s">
        <v>37</v>
      </c>
      <c r="B8" s="6">
        <v>7</v>
      </c>
      <c r="C8" s="6">
        <v>7</v>
      </c>
      <c r="D8" s="20" t="s">
        <v>37</v>
      </c>
      <c r="E8" s="20" t="s">
        <v>37</v>
      </c>
      <c r="F8" s="20" t="s">
        <v>37</v>
      </c>
      <c r="G8" s="5"/>
      <c r="H8" s="5"/>
    </row>
    <row r="9" spans="1:8" ht="13.5">
      <c r="A9" s="20" t="s">
        <v>37</v>
      </c>
      <c r="B9" s="6">
        <v>8</v>
      </c>
      <c r="C9" s="6">
        <v>8</v>
      </c>
      <c r="D9" s="20" t="s">
        <v>37</v>
      </c>
      <c r="E9" s="20" t="s">
        <v>37</v>
      </c>
      <c r="F9" s="20" t="s">
        <v>37</v>
      </c>
      <c r="G9" s="5"/>
      <c r="H9" s="5"/>
    </row>
    <row r="10" spans="1:8" ht="13.5">
      <c r="A10" s="20" t="s">
        <v>37</v>
      </c>
      <c r="B10" s="6">
        <v>9</v>
      </c>
      <c r="C10" s="6">
        <v>9</v>
      </c>
      <c r="D10" s="20" t="s">
        <v>37</v>
      </c>
      <c r="E10" s="20" t="s">
        <v>37</v>
      </c>
      <c r="F10" s="20" t="s">
        <v>37</v>
      </c>
      <c r="G10" s="5"/>
      <c r="H10" s="5"/>
    </row>
    <row r="11" spans="1:8" ht="13.5">
      <c r="A11" s="20" t="s">
        <v>37</v>
      </c>
      <c r="B11" s="6">
        <v>10</v>
      </c>
      <c r="C11" s="6">
        <v>10</v>
      </c>
      <c r="D11" s="20" t="s">
        <v>37</v>
      </c>
      <c r="E11" s="20" t="s">
        <v>37</v>
      </c>
      <c r="F11" s="20" t="s">
        <v>37</v>
      </c>
      <c r="G11" s="5"/>
      <c r="H11" s="5"/>
    </row>
    <row r="12" spans="1:8" ht="13.5">
      <c r="A12" s="20" t="s">
        <v>37</v>
      </c>
      <c r="B12" s="6">
        <v>11</v>
      </c>
      <c r="C12" s="6">
        <v>11</v>
      </c>
      <c r="D12" s="20" t="s">
        <v>37</v>
      </c>
      <c r="E12" s="20" t="s">
        <v>37</v>
      </c>
      <c r="F12" s="20" t="s">
        <v>37</v>
      </c>
      <c r="G12" s="5"/>
      <c r="H12" s="5"/>
    </row>
    <row r="13" spans="1:8" ht="13.5">
      <c r="A13" s="20" t="s">
        <v>37</v>
      </c>
      <c r="B13" s="6">
        <v>12</v>
      </c>
      <c r="C13" s="6">
        <v>12</v>
      </c>
      <c r="D13" s="20" t="s">
        <v>37</v>
      </c>
      <c r="E13" s="20" t="s">
        <v>37</v>
      </c>
      <c r="F13" s="20" t="s">
        <v>37</v>
      </c>
      <c r="G13" s="5"/>
      <c r="H13" s="5"/>
    </row>
    <row r="14" spans="1:8" ht="13.5">
      <c r="A14" s="20" t="s">
        <v>37</v>
      </c>
      <c r="B14" s="6">
        <v>13</v>
      </c>
      <c r="C14" s="6">
        <v>13</v>
      </c>
      <c r="D14" s="20" t="s">
        <v>37</v>
      </c>
      <c r="E14" s="20" t="s">
        <v>37</v>
      </c>
      <c r="F14" s="20" t="s">
        <v>37</v>
      </c>
      <c r="G14" s="5"/>
      <c r="H14" s="5"/>
    </row>
    <row r="15" spans="1:8" ht="13.5">
      <c r="A15" s="20" t="s">
        <v>37</v>
      </c>
      <c r="B15" s="6">
        <v>14</v>
      </c>
      <c r="C15" s="6">
        <v>14</v>
      </c>
      <c r="D15" s="20" t="s">
        <v>37</v>
      </c>
      <c r="E15" s="20" t="s">
        <v>37</v>
      </c>
      <c r="F15" s="20" t="s">
        <v>37</v>
      </c>
      <c r="G15" s="5"/>
      <c r="H15" s="5"/>
    </row>
    <row r="16" spans="1:8" ht="13.5">
      <c r="A16" s="20" t="s">
        <v>37</v>
      </c>
      <c r="B16" s="6">
        <v>15</v>
      </c>
      <c r="C16" s="6">
        <v>15</v>
      </c>
      <c r="D16" s="20" t="s">
        <v>37</v>
      </c>
      <c r="E16" s="20" t="s">
        <v>37</v>
      </c>
      <c r="F16" s="20" t="s">
        <v>37</v>
      </c>
      <c r="G16" s="5"/>
      <c r="H16" s="5"/>
    </row>
  </sheetData>
  <mergeCells count="8">
    <mergeCell ref="H2:H3"/>
    <mergeCell ref="E2:E3"/>
    <mergeCell ref="F2:F3"/>
    <mergeCell ref="G2:G3"/>
    <mergeCell ref="A2:A3"/>
    <mergeCell ref="B2:B3"/>
    <mergeCell ref="C2:C3"/>
    <mergeCell ref="D2:D3"/>
  </mergeCells>
  <dataValidations count="1">
    <dataValidation type="list" allowBlank="1" showInputMessage="1" showErrorMessage="1" sqref="A4:A16 D5:F16">
      <formula1>レベル選択</formula1>
    </dataValidation>
  </dataValidations>
  <printOptions/>
  <pageMargins left="0.75" right="0.75" top="1" bottom="1" header="0.512" footer="0.512"/>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N237"/>
  <sheetViews>
    <sheetView workbookViewId="0" topLeftCell="A1">
      <selection activeCell="B16" sqref="B16:D16"/>
    </sheetView>
  </sheetViews>
  <sheetFormatPr defaultColWidth="9.00390625" defaultRowHeight="13.5"/>
  <cols>
    <col min="1" max="1" width="2.00390625" style="6" customWidth="1"/>
    <col min="2" max="2" width="8.50390625" style="6" customWidth="1"/>
    <col min="3" max="3" width="14.125" style="6" customWidth="1"/>
    <col min="4" max="4" width="9.75390625" style="6" customWidth="1"/>
    <col min="5" max="5" width="12.25390625" style="6" customWidth="1"/>
    <col min="6" max="6" width="4.00390625" style="6" customWidth="1"/>
    <col min="7" max="7" width="6.00390625" style="6" customWidth="1"/>
    <col min="8" max="8" width="6.875" style="6" customWidth="1"/>
    <col min="9" max="9" width="5.625" style="6" customWidth="1"/>
    <col min="10" max="10" width="9.25390625" style="6" customWidth="1"/>
    <col min="11" max="11" width="6.375" style="6" customWidth="1"/>
    <col min="12" max="12" width="8.50390625" style="6" customWidth="1"/>
    <col min="13" max="13" width="6.625" style="6" customWidth="1"/>
    <col min="14" max="14" width="21.75390625" style="35" customWidth="1"/>
    <col min="15" max="16384" width="9.00390625" style="43" customWidth="1"/>
  </cols>
  <sheetData>
    <row r="1" spans="1:14" ht="14.25" customHeight="1">
      <c r="A1" s="94" t="s">
        <v>825</v>
      </c>
      <c r="B1" s="92"/>
      <c r="C1" s="92"/>
      <c r="D1" s="92"/>
      <c r="E1" s="92"/>
      <c r="F1" s="92"/>
      <c r="G1" s="92"/>
      <c r="H1" s="92"/>
      <c r="I1" s="95"/>
      <c r="J1" s="91" t="s">
        <v>8</v>
      </c>
      <c r="K1" s="92"/>
      <c r="L1" s="92"/>
      <c r="M1" s="92"/>
      <c r="N1" s="93"/>
    </row>
    <row r="2" spans="1:14" ht="12.75" customHeight="1">
      <c r="A2" s="83" t="s">
        <v>826</v>
      </c>
      <c r="B2" s="4" t="s">
        <v>821</v>
      </c>
      <c r="C2" s="80"/>
      <c r="D2" s="81"/>
      <c r="E2" s="81"/>
      <c r="F2" s="81"/>
      <c r="G2" s="81"/>
      <c r="H2" s="81"/>
      <c r="I2" s="82"/>
      <c r="J2" s="9" t="s">
        <v>4</v>
      </c>
      <c r="K2" s="8" t="s">
        <v>9</v>
      </c>
      <c r="L2" s="8" t="s">
        <v>5</v>
      </c>
      <c r="M2" s="9" t="s">
        <v>6</v>
      </c>
      <c r="N2" s="44" t="s">
        <v>7</v>
      </c>
    </row>
    <row r="3" spans="1:14" ht="13.5">
      <c r="A3" s="83"/>
      <c r="B3" s="4" t="s">
        <v>822</v>
      </c>
      <c r="C3" s="80"/>
      <c r="D3" s="81"/>
      <c r="E3" s="81"/>
      <c r="F3" s="81"/>
      <c r="G3" s="81"/>
      <c r="H3" s="81"/>
      <c r="I3" s="82"/>
      <c r="J3" s="8" t="s">
        <v>846</v>
      </c>
      <c r="K3" s="6" t="e">
        <f>I9+I10</f>
        <v>#N/A</v>
      </c>
      <c r="L3" s="6">
        <f>リファレンス!J16</f>
        <v>0</v>
      </c>
      <c r="M3" s="6">
        <f>0</f>
        <v>0</v>
      </c>
      <c r="N3" s="35" t="e">
        <f aca="true" t="shared" si="0" ref="N3:N9">SUM(K3:M3)</f>
        <v>#N/A</v>
      </c>
    </row>
    <row r="4" spans="1:14" ht="13.5">
      <c r="A4" s="83"/>
      <c r="B4" s="4" t="s">
        <v>823</v>
      </c>
      <c r="C4" s="80"/>
      <c r="D4" s="81"/>
      <c r="E4" s="82"/>
      <c r="F4" s="4" t="s">
        <v>371</v>
      </c>
      <c r="G4" s="53">
        <f>レベルアップ!D4</f>
        <v>0</v>
      </c>
      <c r="H4" s="66"/>
      <c r="I4" s="67"/>
      <c r="J4" s="8" t="s">
        <v>847</v>
      </c>
      <c r="K4" s="6" t="e">
        <f>I10+I11</f>
        <v>#N/A</v>
      </c>
      <c r="L4" s="6">
        <f>リファレンス!K16</f>
        <v>0</v>
      </c>
      <c r="M4" s="6">
        <f>0</f>
        <v>0</v>
      </c>
      <c r="N4" s="35" t="e">
        <f t="shared" si="0"/>
        <v>#N/A</v>
      </c>
    </row>
    <row r="5" spans="1:14" ht="13.5">
      <c r="A5" s="83"/>
      <c r="B5" s="4" t="s">
        <v>824</v>
      </c>
      <c r="C5" s="80"/>
      <c r="D5" s="81"/>
      <c r="E5" s="82"/>
      <c r="F5" s="4" t="s">
        <v>830</v>
      </c>
      <c r="G5" s="5"/>
      <c r="H5" s="4" t="s">
        <v>829</v>
      </c>
      <c r="I5" s="5"/>
      <c r="J5" s="8" t="s">
        <v>848</v>
      </c>
      <c r="K5" s="6" t="e">
        <f>I11+I12</f>
        <v>#N/A</v>
      </c>
      <c r="L5" s="6">
        <f>リファレンス!L16</f>
        <v>0</v>
      </c>
      <c r="M5" s="6">
        <f>0</f>
        <v>0</v>
      </c>
      <c r="N5" s="35" t="e">
        <f t="shared" si="0"/>
        <v>#N/A</v>
      </c>
    </row>
    <row r="6" spans="1:14" ht="13.5">
      <c r="A6" s="83"/>
      <c r="B6" s="4" t="s">
        <v>827</v>
      </c>
      <c r="C6" s="7">
        <f>レベルアップ!D2</f>
        <v>0</v>
      </c>
      <c r="D6" s="37" t="s">
        <v>828</v>
      </c>
      <c r="E6" s="6">
        <f>リファレンス!C2</f>
        <v>0</v>
      </c>
      <c r="F6" s="89" t="s">
        <v>831</v>
      </c>
      <c r="G6" s="90"/>
      <c r="H6" s="84" t="s">
        <v>296</v>
      </c>
      <c r="I6" s="85"/>
      <c r="J6" s="8" t="s">
        <v>0</v>
      </c>
      <c r="K6" s="6" t="e">
        <f>I9+I12</f>
        <v>#N/A</v>
      </c>
      <c r="L6" s="6">
        <f>リファレンス!M16</f>
        <v>0</v>
      </c>
      <c r="M6" s="6">
        <f>0</f>
        <v>0</v>
      </c>
      <c r="N6" s="35" t="e">
        <f t="shared" si="0"/>
        <v>#N/A</v>
      </c>
    </row>
    <row r="7" spans="1:14" ht="13.5">
      <c r="A7" s="83"/>
      <c r="B7" s="4" t="s">
        <v>827</v>
      </c>
      <c r="C7" s="7">
        <f>レベルアップ!E2</f>
        <v>0</v>
      </c>
      <c r="D7" s="37" t="s">
        <v>828</v>
      </c>
      <c r="E7" s="6">
        <f>リファレンス!C3</f>
        <v>0</v>
      </c>
      <c r="F7" s="89" t="s">
        <v>372</v>
      </c>
      <c r="G7" s="90"/>
      <c r="H7" s="53">
        <f>リファレンス!Q16</f>
        <v>0</v>
      </c>
      <c r="I7" s="67"/>
      <c r="J7" s="8" t="s">
        <v>1</v>
      </c>
      <c r="K7" s="6" t="e">
        <f>(I9+I11)*5</f>
        <v>#N/A</v>
      </c>
      <c r="L7" s="6">
        <f>リファレンス!N16</f>
        <v>0</v>
      </c>
      <c r="M7" s="6">
        <f>COUNTIF(B15:D34,"突然変異")*-20+COUNTIF(B15:D34,"対呪のルーン")*-10</f>
        <v>0</v>
      </c>
      <c r="N7" s="35" t="e">
        <f t="shared" si="0"/>
        <v>#N/A</v>
      </c>
    </row>
    <row r="8" spans="1:14" ht="13.5">
      <c r="A8" s="83"/>
      <c r="B8" s="4" t="s">
        <v>827</v>
      </c>
      <c r="C8" s="7">
        <f>レベルアップ!F2</f>
        <v>0</v>
      </c>
      <c r="D8" s="37" t="s">
        <v>828</v>
      </c>
      <c r="E8" s="6">
        <f>リファレンス!C4</f>
        <v>0</v>
      </c>
      <c r="F8" s="72" t="s">
        <v>837</v>
      </c>
      <c r="G8" s="73"/>
      <c r="H8" s="73"/>
      <c r="I8" s="74"/>
      <c r="J8" s="8" t="s">
        <v>2</v>
      </c>
      <c r="K8" s="6" t="e">
        <f>(I10+I12)*5</f>
        <v>#N/A</v>
      </c>
      <c r="L8" s="6">
        <f>リファレンス!O16</f>
        <v>0</v>
      </c>
      <c r="M8" s="6">
        <f>0</f>
        <v>0</v>
      </c>
      <c r="N8" s="35" t="e">
        <f t="shared" si="0"/>
        <v>#N/A</v>
      </c>
    </row>
    <row r="9" spans="1:14" ht="13.5">
      <c r="A9" s="83"/>
      <c r="B9" s="4" t="s">
        <v>832</v>
      </c>
      <c r="C9" s="53">
        <f>コンストラクション!C4</f>
        <v>0</v>
      </c>
      <c r="D9" s="66"/>
      <c r="E9" s="67"/>
      <c r="F9" s="8" t="s">
        <v>838</v>
      </c>
      <c r="G9" s="6" t="e">
        <f>コンストラクション!G17+COUNTIF(B15:D34,"知恵のルーン：体力")*3+COUNTIF(B15:D34,"起源への覚醒：食べる")*10</f>
        <v>#N/A</v>
      </c>
      <c r="H9" s="8" t="s">
        <v>842</v>
      </c>
      <c r="I9" s="6" t="e">
        <f>INT(G9/3)</f>
        <v>#N/A</v>
      </c>
      <c r="J9" s="8" t="s">
        <v>3</v>
      </c>
      <c r="K9" s="6">
        <v>0</v>
      </c>
      <c r="L9" s="6">
        <f>リファレンス!P16</f>
        <v>0</v>
      </c>
      <c r="M9" s="6">
        <f>COUNTIF(B15:D34,"鋼鉄の皮膚")*2+COUNTIF(B15:D34,"聖堂法衣")*2</f>
        <v>0</v>
      </c>
      <c r="N9" s="35">
        <f t="shared" si="0"/>
        <v>0</v>
      </c>
    </row>
    <row r="10" spans="1:13" ht="13.5">
      <c r="A10" s="83"/>
      <c r="B10" s="4" t="s">
        <v>833</v>
      </c>
      <c r="C10" s="6">
        <f>コンストラクション!C5</f>
      </c>
      <c r="D10" s="37" t="s">
        <v>834</v>
      </c>
      <c r="E10" s="6">
        <f>コンストラクション!E5</f>
      </c>
      <c r="F10" s="8" t="s">
        <v>839</v>
      </c>
      <c r="G10" s="6" t="e">
        <f>コンストラクション!G18+COUNTIF(B15:D34,"知恵のルーン：知覚")*3</f>
        <v>#N/A</v>
      </c>
      <c r="H10" s="8" t="s">
        <v>843</v>
      </c>
      <c r="I10" s="6" t="e">
        <f>INT(G10/3)</f>
        <v>#N/A</v>
      </c>
      <c r="J10" s="72" t="s">
        <v>10</v>
      </c>
      <c r="K10" s="74"/>
      <c r="L10" s="8" t="s">
        <v>11</v>
      </c>
      <c r="M10" s="6">
        <f>0+COUNTIF(B15:D34,"属性「火」")*4+COUNTIF(B15:D34,"属性「五大元素」")*4+COUNTIF(B15:D34,"属性「魔避けのアミュレット」")*2+COUNTIF(B15:D34,"闇の加護")*-6</f>
        <v>0</v>
      </c>
    </row>
    <row r="11" spans="1:13" ht="13.5">
      <c r="A11" s="83"/>
      <c r="B11" s="4" t="s">
        <v>17</v>
      </c>
      <c r="C11" s="6">
        <f>コンストラクション!C6</f>
      </c>
      <c r="D11" s="37" t="s">
        <v>836</v>
      </c>
      <c r="E11" s="34">
        <f>コンストラクション!E6</f>
      </c>
      <c r="F11" s="8" t="s">
        <v>840</v>
      </c>
      <c r="G11" s="6" t="e">
        <f>コンストラクション!G19+COUNTIF(B15:D34,"知恵のルーン：理知")*3</f>
        <v>#N/A</v>
      </c>
      <c r="H11" s="8" t="s">
        <v>844</v>
      </c>
      <c r="I11" s="6" t="e">
        <f>INT(G11/3)</f>
        <v>#N/A</v>
      </c>
      <c r="J11" s="8" t="s">
        <v>12</v>
      </c>
      <c r="K11" s="6">
        <f>0+COUNTIF(B15:D34,"属性「地」")*4+COUNTIF(B15:D34,"属性「五大元素」")*4+COUNTIF(B15:D34,"属性「魔避けのアミュレット」")*2+COUNTIF(B15:D34,"闇の加護")*-6</f>
        <v>0</v>
      </c>
      <c r="L11" s="8" t="s">
        <v>14</v>
      </c>
      <c r="M11" s="6">
        <f>0+COUNTIF(B15:D34,"属性「風」")*4+COUNTIF(B15:D34,"属性「五大元素」")*4+COUNTIF(B15:D34,"属性「魔避けのアミュレット」")*2+COUNTIF(B15:D34,"闇の加護")*-6</f>
        <v>0</v>
      </c>
    </row>
    <row r="12" spans="1:13" ht="13.5">
      <c r="A12" s="83"/>
      <c r="B12" s="4" t="s">
        <v>835</v>
      </c>
      <c r="C12" s="86">
        <f>コンストラクション!C7</f>
      </c>
      <c r="D12" s="87"/>
      <c r="E12" s="88"/>
      <c r="F12" s="8" t="s">
        <v>841</v>
      </c>
      <c r="G12" s="6" t="e">
        <f>コンストラクション!G20+COUNTIF(B15:D34,"知恵のルーン：意思")*3</f>
        <v>#N/A</v>
      </c>
      <c r="H12" s="8" t="s">
        <v>845</v>
      </c>
      <c r="I12" s="6" t="e">
        <f>INT(G12/3)</f>
        <v>#N/A</v>
      </c>
      <c r="J12" s="8" t="s">
        <v>13</v>
      </c>
      <c r="K12" s="6">
        <f>0+COUNTIF(B15:D34,"属性「水」")*4+COUNTIF(B15:D34,"属性「五大元素」")*4+COUNTIF(B15:D34,"属性「魔避けのアミュレット」")*2+COUNTIF(B15:D34,"闇の加護")*-6</f>
        <v>0</v>
      </c>
      <c r="L12" s="8" t="s">
        <v>15</v>
      </c>
      <c r="M12" s="6">
        <f>0+COUNTIF(B15:D34,"属性「空」")*4+COUNTIF(B15:D34,"属性「五大元素」")*4+COUNTIF(B15:D34,"属性「魔避けのアミュレット」")*2+COUNTIF(B15:D34,"闇の加護")*-6</f>
        <v>0</v>
      </c>
    </row>
    <row r="13" spans="1:14" ht="13.5">
      <c r="A13" s="83"/>
      <c r="B13" s="72" t="s">
        <v>19</v>
      </c>
      <c r="C13" s="73"/>
      <c r="D13" s="73"/>
      <c r="E13" s="73"/>
      <c r="F13" s="73"/>
      <c r="G13" s="73"/>
      <c r="H13" s="73"/>
      <c r="I13" s="73"/>
      <c r="J13" s="73"/>
      <c r="K13" s="73"/>
      <c r="L13" s="73"/>
      <c r="M13" s="73"/>
      <c r="N13" s="74"/>
    </row>
    <row r="14" spans="1:14" ht="13.5">
      <c r="A14" s="83"/>
      <c r="B14" s="70" t="s">
        <v>16</v>
      </c>
      <c r="C14" s="79"/>
      <c r="D14" s="71"/>
      <c r="E14" s="70" t="s">
        <v>17</v>
      </c>
      <c r="F14" s="71"/>
      <c r="G14" s="10" t="s">
        <v>834</v>
      </c>
      <c r="H14" s="10" t="s">
        <v>18</v>
      </c>
      <c r="I14" s="70" t="s">
        <v>835</v>
      </c>
      <c r="J14" s="79"/>
      <c r="K14" s="79"/>
      <c r="L14" s="79"/>
      <c r="M14" s="79"/>
      <c r="N14" s="71"/>
    </row>
    <row r="15" spans="1:14" ht="13.5">
      <c r="A15" s="83"/>
      <c r="B15" s="56">
        <f>コンストラクション!D23</f>
      </c>
      <c r="C15" s="57"/>
      <c r="D15" s="58"/>
      <c r="E15" s="69">
        <f>IF($B15="","",VLOOKUP($B15,'特技欄'!A:E,2,0))</f>
      </c>
      <c r="F15" s="69"/>
      <c r="G15" s="6">
        <f>IF($B15="","",VLOOKUP($B15,'特技欄'!A:E,3,0))</f>
      </c>
      <c r="H15" s="6">
        <f>IF($B15="","",VLOOKUP($B15,'特技欄'!A:E,4,0))</f>
      </c>
      <c r="I15" s="75">
        <f>IF($B15="","",VLOOKUP($B15,'特技欄'!A:E,5,0))</f>
      </c>
      <c r="J15" s="76"/>
      <c r="K15" s="76"/>
      <c r="L15" s="76"/>
      <c r="M15" s="76"/>
      <c r="N15" s="77"/>
    </row>
    <row r="16" spans="1:14" ht="13.5">
      <c r="A16" s="83"/>
      <c r="B16" s="56">
        <f>コンストラクション!D24</f>
        <v>0</v>
      </c>
      <c r="C16" s="57"/>
      <c r="D16" s="58"/>
      <c r="E16" s="69" t="e">
        <f>IF($B16="","",VLOOKUP($B16,'特技欄'!A:E,2,0))</f>
        <v>#N/A</v>
      </c>
      <c r="F16" s="69"/>
      <c r="G16" s="6" t="e">
        <f>IF($B16="","",VLOOKUP($B16,'特技欄'!A:E,3,0))</f>
        <v>#N/A</v>
      </c>
      <c r="H16" s="6" t="e">
        <f>IF($B16="","",VLOOKUP($B16,'特技欄'!A:E,4,0))</f>
        <v>#N/A</v>
      </c>
      <c r="I16" s="75" t="e">
        <f>IF($B16="","",VLOOKUP($B16,'特技欄'!A:E,5,0))</f>
        <v>#N/A</v>
      </c>
      <c r="J16" s="76"/>
      <c r="K16" s="76"/>
      <c r="L16" s="76"/>
      <c r="M16" s="76"/>
      <c r="N16" s="77"/>
    </row>
    <row r="17" spans="1:14" ht="13.5">
      <c r="A17" s="83"/>
      <c r="B17" s="56">
        <f>コンストラクション!D25</f>
      </c>
      <c r="C17" s="57"/>
      <c r="D17" s="58"/>
      <c r="E17" s="69">
        <f>IF($B17="","",VLOOKUP($B17,'特技欄'!A:E,2,0))</f>
      </c>
      <c r="F17" s="69"/>
      <c r="G17" s="6">
        <f>IF($B17="","",VLOOKUP($B17,'特技欄'!A:E,3,0))</f>
      </c>
      <c r="H17" s="6">
        <f>IF($B17="","",VLOOKUP($B17,'特技欄'!A:E,4,0))</f>
      </c>
      <c r="I17" s="75">
        <f>IF($B17="","",VLOOKUP($B17,'特技欄'!A:E,5,0))</f>
      </c>
      <c r="J17" s="76"/>
      <c r="K17" s="76"/>
      <c r="L17" s="76"/>
      <c r="M17" s="76"/>
      <c r="N17" s="77"/>
    </row>
    <row r="18" spans="1:14" ht="13.5" customHeight="1">
      <c r="A18" s="83"/>
      <c r="B18" s="56">
        <f>コンストラクション!D26</f>
        <v>0</v>
      </c>
      <c r="C18" s="57"/>
      <c r="D18" s="58"/>
      <c r="E18" s="69" t="e">
        <f>IF($B18="","",VLOOKUP($B18,'特技欄'!A:E,2,0))</f>
        <v>#N/A</v>
      </c>
      <c r="F18" s="69"/>
      <c r="G18" s="6" t="e">
        <f>IF($B18="","",VLOOKUP($B18,'特技欄'!A:E,3,0))</f>
        <v>#N/A</v>
      </c>
      <c r="H18" s="6" t="e">
        <f>IF($B18="","",VLOOKUP($B18,'特技欄'!A:E,4,0))</f>
        <v>#N/A</v>
      </c>
      <c r="I18" s="75" t="e">
        <f>IF($B18="","",VLOOKUP($B18,'特技欄'!A:E,5,0))</f>
        <v>#N/A</v>
      </c>
      <c r="J18" s="76"/>
      <c r="K18" s="76"/>
      <c r="L18" s="76"/>
      <c r="M18" s="76"/>
      <c r="N18" s="77"/>
    </row>
    <row r="19" spans="1:14" ht="12" customHeight="1">
      <c r="A19" s="83"/>
      <c r="B19" s="56">
        <f>コンストラクション!D27</f>
      </c>
      <c r="C19" s="57"/>
      <c r="D19" s="58"/>
      <c r="E19" s="69">
        <f>IF($B19="","",VLOOKUP($B19,'特技欄'!A:E,2,0))</f>
      </c>
      <c r="F19" s="69"/>
      <c r="G19" s="6">
        <f>IF($B19="","",VLOOKUP($B19,'特技欄'!A:E,3,0))</f>
      </c>
      <c r="H19" s="6">
        <f>IF($B19="","",VLOOKUP($B19,'特技欄'!A:E,4,0))</f>
      </c>
      <c r="I19" s="75">
        <f>IF($B19="","",VLOOKUP($B19,'特技欄'!A:E,5,0))</f>
      </c>
      <c r="J19" s="76"/>
      <c r="K19" s="76"/>
      <c r="L19" s="76"/>
      <c r="M19" s="76"/>
      <c r="N19" s="77"/>
    </row>
    <row r="20" spans="1:14" ht="13.5">
      <c r="A20" s="83"/>
      <c r="B20" s="56">
        <f>コンストラクション!D28</f>
        <v>0</v>
      </c>
      <c r="C20" s="57"/>
      <c r="D20" s="58"/>
      <c r="E20" s="69" t="e">
        <f>IF($B20="","",VLOOKUP($B20,'特技欄'!A:E,2,0))</f>
        <v>#N/A</v>
      </c>
      <c r="F20" s="69"/>
      <c r="G20" s="6" t="e">
        <f>IF($B20="","",VLOOKUP($B20,'特技欄'!A:E,3,0))</f>
        <v>#N/A</v>
      </c>
      <c r="H20" s="6" t="e">
        <f>IF($B20="","",VLOOKUP($B20,'特技欄'!A:E,4,0))</f>
        <v>#N/A</v>
      </c>
      <c r="I20" s="75" t="e">
        <f>IF($B20="","",VLOOKUP($B20,'特技欄'!A:E,5,0))</f>
        <v>#N/A</v>
      </c>
      <c r="J20" s="76"/>
      <c r="K20" s="76"/>
      <c r="L20" s="76"/>
      <c r="M20" s="76"/>
      <c r="N20" s="77"/>
    </row>
    <row r="21" spans="1:14" ht="13.5">
      <c r="A21" s="83"/>
      <c r="B21" s="56"/>
      <c r="C21" s="57"/>
      <c r="D21" s="58"/>
      <c r="E21" s="69">
        <f>IF($B21="","",VLOOKUP($B21,'特技欄'!A:E,2,0))</f>
      </c>
      <c r="F21" s="69"/>
      <c r="G21" s="6">
        <f>IF($B21="","",VLOOKUP($B21,'特技欄'!A:E,3,0))</f>
      </c>
      <c r="H21" s="6">
        <f>IF($B21="","",VLOOKUP($B21,'特技欄'!A:E,4,0))</f>
      </c>
      <c r="I21" s="75">
        <f>IF($B21="","",VLOOKUP($B21,'特技欄'!A:E,5,0))</f>
      </c>
      <c r="J21" s="76"/>
      <c r="K21" s="76"/>
      <c r="L21" s="76"/>
      <c r="M21" s="76"/>
      <c r="N21" s="77"/>
    </row>
    <row r="22" spans="1:14" ht="13.5">
      <c r="A22" s="83"/>
      <c r="B22" s="56"/>
      <c r="C22" s="57"/>
      <c r="D22" s="58"/>
      <c r="E22" s="69">
        <f>IF($B22="","",VLOOKUP($B22,'特技欄'!A:E,2,0))</f>
      </c>
      <c r="F22" s="69"/>
      <c r="G22" s="6">
        <f>IF($B22="","",VLOOKUP($B22,'特技欄'!A:E,3,0))</f>
      </c>
      <c r="H22" s="6">
        <f>IF($B22="","",VLOOKUP($B22,'特技欄'!A:E,4,0))</f>
      </c>
      <c r="I22" s="75">
        <f>IF($B22="","",VLOOKUP($B22,'特技欄'!A:E,5,0))</f>
      </c>
      <c r="J22" s="76"/>
      <c r="K22" s="76"/>
      <c r="L22" s="76"/>
      <c r="M22" s="76"/>
      <c r="N22" s="77"/>
    </row>
    <row r="23" spans="1:14" ht="13.5">
      <c r="A23" s="83"/>
      <c r="B23" s="56"/>
      <c r="C23" s="57"/>
      <c r="D23" s="58"/>
      <c r="E23" s="69">
        <f>IF($B23="","",VLOOKUP($B23,'特技欄'!A:E,2,0))</f>
      </c>
      <c r="F23" s="69"/>
      <c r="G23" s="6">
        <f>IF($B23="","",VLOOKUP($B23,'特技欄'!A:E,3,0))</f>
      </c>
      <c r="H23" s="6">
        <f>IF($B23="","",VLOOKUP($B23,'特技欄'!A:E,4,0))</f>
      </c>
      <c r="I23" s="75">
        <f>IF($B23="","",VLOOKUP($B23,'特技欄'!A:E,5,0))</f>
      </c>
      <c r="J23" s="76"/>
      <c r="K23" s="76"/>
      <c r="L23" s="76"/>
      <c r="M23" s="76"/>
      <c r="N23" s="77"/>
    </row>
    <row r="24" spans="1:14" ht="13.5">
      <c r="A24" s="83"/>
      <c r="B24" s="56"/>
      <c r="C24" s="57"/>
      <c r="D24" s="58"/>
      <c r="E24" s="69">
        <f>IF($B24="","",VLOOKUP($B24,'特技欄'!A:E,2,0))</f>
      </c>
      <c r="F24" s="69"/>
      <c r="G24" s="6">
        <f>IF($B24="","",VLOOKUP($B24,'特技欄'!A:E,3,0))</f>
      </c>
      <c r="H24" s="6">
        <f>IF($B24="","",VLOOKUP($B24,'特技欄'!A:E,4,0))</f>
      </c>
      <c r="I24" s="75">
        <f>IF($B24="","",VLOOKUP($B24,'特技欄'!A:E,5,0))</f>
      </c>
      <c r="J24" s="76"/>
      <c r="K24" s="76"/>
      <c r="L24" s="76"/>
      <c r="M24" s="76"/>
      <c r="N24" s="77"/>
    </row>
    <row r="25" spans="1:14" ht="13.5">
      <c r="A25" s="83"/>
      <c r="B25" s="56"/>
      <c r="C25" s="57"/>
      <c r="D25" s="58"/>
      <c r="E25" s="69">
        <f>IF($B25="","",VLOOKUP($B25,'特技欄'!A:E,2,0))</f>
      </c>
      <c r="F25" s="69"/>
      <c r="G25" s="6">
        <f>IF($B25="","",VLOOKUP($B25,'特技欄'!A:E,3,0))</f>
      </c>
      <c r="H25" s="6">
        <f>IF($B25="","",VLOOKUP($B25,'特技欄'!A:E,4,0))</f>
      </c>
      <c r="I25" s="75">
        <f>IF($B25="","",VLOOKUP($B25,'特技欄'!A:E,5,0))</f>
      </c>
      <c r="J25" s="76"/>
      <c r="K25" s="76"/>
      <c r="L25" s="76"/>
      <c r="M25" s="76"/>
      <c r="N25" s="77"/>
    </row>
    <row r="26" spans="1:14" ht="13.5">
      <c r="A26" s="83"/>
      <c r="B26" s="56"/>
      <c r="C26" s="57"/>
      <c r="D26" s="58"/>
      <c r="E26" s="69">
        <f>IF($B26="","",VLOOKUP($B26,'特技欄'!A:E,2,0))</f>
      </c>
      <c r="F26" s="69"/>
      <c r="G26" s="6">
        <f>IF($B26="","",VLOOKUP($B26,'特技欄'!A:E,3,0))</f>
      </c>
      <c r="H26" s="6">
        <f>IF($B26="","",VLOOKUP($B26,'特技欄'!A:E,4,0))</f>
      </c>
      <c r="I26" s="75">
        <f>IF($B26="","",VLOOKUP($B26,'特技欄'!A:E,5,0))</f>
      </c>
      <c r="J26" s="76"/>
      <c r="K26" s="76"/>
      <c r="L26" s="76"/>
      <c r="M26" s="76"/>
      <c r="N26" s="77"/>
    </row>
    <row r="27" spans="1:14" ht="13.5">
      <c r="A27" s="83"/>
      <c r="B27" s="56"/>
      <c r="C27" s="57"/>
      <c r="D27" s="58"/>
      <c r="E27" s="69">
        <f>IF($B27="","",VLOOKUP($B27,'特技欄'!A:E,2,0))</f>
      </c>
      <c r="F27" s="69"/>
      <c r="G27" s="6">
        <f>IF($B27="","",VLOOKUP($B27,'特技欄'!A:E,3,0))</f>
      </c>
      <c r="H27" s="6">
        <f>IF($B27="","",VLOOKUP($B27,'特技欄'!A:E,4,0))</f>
      </c>
      <c r="I27" s="75">
        <f>IF($B27="","",VLOOKUP($B27,'特技欄'!A:E,5,0))</f>
      </c>
      <c r="J27" s="76"/>
      <c r="K27" s="76"/>
      <c r="L27" s="76"/>
      <c r="M27" s="76"/>
      <c r="N27" s="77"/>
    </row>
    <row r="28" spans="1:14" ht="13.5">
      <c r="A28" s="83"/>
      <c r="B28" s="56"/>
      <c r="C28" s="57"/>
      <c r="D28" s="58"/>
      <c r="E28" s="69">
        <f>IF($B28="","",VLOOKUP($B28,'特技欄'!A:E,2,0))</f>
      </c>
      <c r="F28" s="69"/>
      <c r="G28" s="6">
        <f>IF($B28="","",VLOOKUP($B28,'特技欄'!A:E,3,0))</f>
      </c>
      <c r="H28" s="6">
        <f>IF($B28="","",VLOOKUP($B28,'特技欄'!A:E,4,0))</f>
      </c>
      <c r="I28" s="75">
        <f>IF($B28="","",VLOOKUP($B28,'特技欄'!A:E,5,0))</f>
      </c>
      <c r="J28" s="76"/>
      <c r="K28" s="76"/>
      <c r="L28" s="76"/>
      <c r="M28" s="76"/>
      <c r="N28" s="77"/>
    </row>
    <row r="29" spans="1:14" ht="13.5">
      <c r="A29" s="83"/>
      <c r="B29" s="56"/>
      <c r="C29" s="57"/>
      <c r="D29" s="58"/>
      <c r="E29" s="69">
        <f>IF($B29="","",VLOOKUP($B29,'特技欄'!A:E,2,0))</f>
      </c>
      <c r="F29" s="69"/>
      <c r="G29" s="6">
        <f>IF($B29="","",VLOOKUP($B29,'特技欄'!A:E,3,0))</f>
      </c>
      <c r="H29" s="6">
        <f>IF($B29="","",VLOOKUP($B29,'特技欄'!A:E,4,0))</f>
      </c>
      <c r="I29" s="75">
        <f>IF($B29="","",VLOOKUP($B29,'特技欄'!A:E,5,0))</f>
      </c>
      <c r="J29" s="76"/>
      <c r="K29" s="76"/>
      <c r="L29" s="76"/>
      <c r="M29" s="76"/>
      <c r="N29" s="77"/>
    </row>
    <row r="30" spans="1:14" ht="13.5">
      <c r="A30" s="83"/>
      <c r="B30" s="56"/>
      <c r="C30" s="57"/>
      <c r="D30" s="58"/>
      <c r="E30" s="69">
        <f>IF($B30="","",VLOOKUP($B30,'特技欄'!A:E,2,0))</f>
      </c>
      <c r="F30" s="69"/>
      <c r="G30" s="6">
        <f>IF($B30="","",VLOOKUP($B30,'特技欄'!A:E,3,0))</f>
      </c>
      <c r="H30" s="6">
        <f>IF($B30="","",VLOOKUP($B30,'特技欄'!A:E,4,0))</f>
      </c>
      <c r="I30" s="75">
        <f>IF($B30="","",VLOOKUP($B30,'特技欄'!A:E,5,0))</f>
      </c>
      <c r="J30" s="76"/>
      <c r="K30" s="76"/>
      <c r="L30" s="76"/>
      <c r="M30" s="76"/>
      <c r="N30" s="77"/>
    </row>
    <row r="31" spans="1:14" ht="13.5">
      <c r="A31" s="83"/>
      <c r="B31" s="56"/>
      <c r="C31" s="57"/>
      <c r="D31" s="58"/>
      <c r="E31" s="69">
        <f>IF($B31="","",VLOOKUP($B31,'特技欄'!A:E,2,0))</f>
      </c>
      <c r="F31" s="69"/>
      <c r="G31" s="6">
        <f>IF($B31="","",VLOOKUP($B31,'特技欄'!A:E,3,0))</f>
      </c>
      <c r="H31" s="6">
        <f>IF($B31="","",VLOOKUP($B31,'特技欄'!A:E,4,0))</f>
      </c>
      <c r="I31" s="75">
        <f>IF($B31="","",VLOOKUP($B31,'特技欄'!A:E,5,0))</f>
      </c>
      <c r="J31" s="76"/>
      <c r="K31" s="76"/>
      <c r="L31" s="76"/>
      <c r="M31" s="76"/>
      <c r="N31" s="77"/>
    </row>
    <row r="32" spans="1:14" ht="13.5">
      <c r="A32" s="83"/>
      <c r="B32" s="56"/>
      <c r="C32" s="57"/>
      <c r="D32" s="58"/>
      <c r="E32" s="69">
        <f>IF($B32="","",VLOOKUP($B32,'特技欄'!A:E,2,0))</f>
      </c>
      <c r="F32" s="69"/>
      <c r="G32" s="6">
        <f>IF($B32="","",VLOOKUP($B32,'特技欄'!A:E,3,0))</f>
      </c>
      <c r="H32" s="6">
        <f>IF($B32="","",VLOOKUP($B32,'特技欄'!A:E,4,0))</f>
      </c>
      <c r="I32" s="75">
        <f>IF($B32="","",VLOOKUP($B32,'特技欄'!A:E,5,0))</f>
      </c>
      <c r="J32" s="76"/>
      <c r="K32" s="76"/>
      <c r="L32" s="76"/>
      <c r="M32" s="76"/>
      <c r="N32" s="77"/>
    </row>
    <row r="33" spans="1:14" ht="13.5">
      <c r="A33" s="83"/>
      <c r="B33" s="56"/>
      <c r="C33" s="57"/>
      <c r="D33" s="58"/>
      <c r="E33" s="69">
        <f>IF($B33="","",VLOOKUP($B33,'特技欄'!A:E,2,0))</f>
      </c>
      <c r="F33" s="69"/>
      <c r="G33" s="6">
        <f>IF($B33="","",VLOOKUP($B33,'特技欄'!A:E,3,0))</f>
      </c>
      <c r="H33" s="6">
        <f>IF($B33="","",VLOOKUP($B33,'特技欄'!A:E,4,0))</f>
      </c>
      <c r="I33" s="75">
        <f>IF($B33="","",VLOOKUP($B33,'特技欄'!A:E,5,0))</f>
      </c>
      <c r="J33" s="76"/>
      <c r="K33" s="76"/>
      <c r="L33" s="76"/>
      <c r="M33" s="76"/>
      <c r="N33" s="77"/>
    </row>
    <row r="34" spans="1:14" ht="13.5">
      <c r="A34" s="83"/>
      <c r="B34" s="55"/>
      <c r="C34" s="55"/>
      <c r="D34" s="55"/>
      <c r="E34" s="69">
        <f>IF($B34="","",VLOOKUP($B34,'特技欄'!A:E,2,0))</f>
      </c>
      <c r="F34" s="69"/>
      <c r="G34" s="6">
        <f>IF($B34="","",VLOOKUP($B34,'特技欄'!A:E,3,0))</f>
      </c>
      <c r="H34" s="6">
        <f>IF($B34="","",VLOOKUP($B34,'特技欄'!A:E,4,0))</f>
      </c>
      <c r="I34" s="78">
        <f>IF($B34="","",VLOOKUP($B34,'特技欄'!A:E,5,0))</f>
      </c>
      <c r="J34" s="78"/>
      <c r="K34" s="78"/>
      <c r="L34" s="78"/>
      <c r="M34" s="78"/>
      <c r="N34" s="78"/>
    </row>
    <row r="35" spans="1:14" ht="13.5">
      <c r="A35" s="43"/>
      <c r="B35" s="43"/>
      <c r="C35" s="43"/>
      <c r="D35" s="43"/>
      <c r="E35" s="43"/>
      <c r="F35" s="43"/>
      <c r="G35" s="43"/>
      <c r="H35" s="43">
        <f>IF($B35="","",VLOOKUP($B35,'特技欄'!A:E,7,0))</f>
      </c>
      <c r="I35" s="43"/>
      <c r="J35" s="43"/>
      <c r="K35" s="43"/>
      <c r="L35" s="43"/>
      <c r="M35" s="43"/>
      <c r="N35" s="43"/>
    </row>
    <row r="36" spans="1:14" ht="13.5">
      <c r="A36" s="43"/>
      <c r="B36" s="43"/>
      <c r="C36" s="43"/>
      <c r="D36" s="43"/>
      <c r="E36" s="43"/>
      <c r="F36" s="43"/>
      <c r="G36" s="43"/>
      <c r="H36" s="43"/>
      <c r="I36" s="43"/>
      <c r="J36" s="43"/>
      <c r="K36" s="43"/>
      <c r="L36" s="43"/>
      <c r="M36" s="43"/>
      <c r="N36" s="43"/>
    </row>
    <row r="37" spans="1:14" ht="13.5">
      <c r="A37" s="43"/>
      <c r="B37" s="43"/>
      <c r="C37" s="43"/>
      <c r="D37" s="43"/>
      <c r="E37" s="43"/>
      <c r="F37" s="43"/>
      <c r="G37" s="43"/>
      <c r="H37" s="43"/>
      <c r="I37" s="43"/>
      <c r="J37" s="43"/>
      <c r="K37" s="43"/>
      <c r="L37" s="43"/>
      <c r="M37" s="43"/>
      <c r="N37" s="43"/>
    </row>
    <row r="38" spans="1:14" ht="13.5">
      <c r="A38" s="43"/>
      <c r="B38" s="43"/>
      <c r="C38" s="43"/>
      <c r="D38" s="43"/>
      <c r="E38" s="43"/>
      <c r="F38" s="43"/>
      <c r="G38" s="43"/>
      <c r="H38" s="43"/>
      <c r="I38" s="43"/>
      <c r="J38" s="43"/>
      <c r="K38" s="43"/>
      <c r="L38" s="43"/>
      <c r="M38" s="43"/>
      <c r="N38" s="43"/>
    </row>
    <row r="39" spans="1:14" ht="13.5">
      <c r="A39" s="43"/>
      <c r="B39" s="43"/>
      <c r="C39" s="43"/>
      <c r="D39" s="43"/>
      <c r="E39" s="43"/>
      <c r="F39" s="43"/>
      <c r="G39" s="43"/>
      <c r="H39" s="43"/>
      <c r="I39" s="43"/>
      <c r="J39" s="43"/>
      <c r="K39" s="43"/>
      <c r="L39" s="43"/>
      <c r="M39" s="43"/>
      <c r="N39" s="43"/>
    </row>
    <row r="40" spans="1:14" ht="13.5">
      <c r="A40" s="43"/>
      <c r="B40" s="43"/>
      <c r="C40" s="43"/>
      <c r="D40" s="43"/>
      <c r="E40" s="43"/>
      <c r="F40" s="43"/>
      <c r="G40" s="43"/>
      <c r="H40" s="43"/>
      <c r="I40" s="43"/>
      <c r="J40" s="43"/>
      <c r="K40" s="43"/>
      <c r="L40" s="43"/>
      <c r="M40" s="43"/>
      <c r="N40" s="43"/>
    </row>
    <row r="41" spans="1:14" ht="13.5">
      <c r="A41" s="43"/>
      <c r="B41" s="43"/>
      <c r="C41" s="43"/>
      <c r="D41" s="43"/>
      <c r="E41" s="43"/>
      <c r="F41" s="43"/>
      <c r="G41" s="43"/>
      <c r="H41" s="43"/>
      <c r="I41" s="43"/>
      <c r="J41" s="43"/>
      <c r="K41" s="43"/>
      <c r="L41" s="43"/>
      <c r="M41" s="43"/>
      <c r="N41" s="43"/>
    </row>
    <row r="42" spans="1:14" ht="13.5">
      <c r="A42" s="43"/>
      <c r="B42" s="43"/>
      <c r="C42" s="43"/>
      <c r="D42" s="43"/>
      <c r="E42" s="43"/>
      <c r="F42" s="43"/>
      <c r="G42" s="43"/>
      <c r="H42" s="43"/>
      <c r="I42" s="43"/>
      <c r="J42" s="43"/>
      <c r="K42" s="43"/>
      <c r="L42" s="43"/>
      <c r="M42" s="43"/>
      <c r="N42" s="43"/>
    </row>
    <row r="43" spans="1:14" ht="13.5">
      <c r="A43" s="43"/>
      <c r="B43" s="43"/>
      <c r="C43" s="43"/>
      <c r="D43" s="43"/>
      <c r="E43" s="43"/>
      <c r="F43" s="43"/>
      <c r="G43" s="43"/>
      <c r="H43" s="43"/>
      <c r="I43" s="43"/>
      <c r="J43" s="43"/>
      <c r="K43" s="43"/>
      <c r="L43" s="43"/>
      <c r="M43" s="43"/>
      <c r="N43" s="43"/>
    </row>
    <row r="44" spans="1:14" ht="13.5">
      <c r="A44" s="43"/>
      <c r="B44" s="43"/>
      <c r="C44" s="43"/>
      <c r="D44" s="43"/>
      <c r="E44" s="43"/>
      <c r="F44" s="43"/>
      <c r="G44" s="43"/>
      <c r="H44" s="43"/>
      <c r="I44" s="43"/>
      <c r="J44" s="43"/>
      <c r="K44" s="43"/>
      <c r="L44" s="43"/>
      <c r="M44" s="43"/>
      <c r="N44" s="43"/>
    </row>
    <row r="45" spans="1:14" ht="13.5">
      <c r="A45" s="43"/>
      <c r="B45" s="43"/>
      <c r="C45" s="43"/>
      <c r="D45" s="43"/>
      <c r="E45" s="43"/>
      <c r="F45" s="43"/>
      <c r="G45" s="43"/>
      <c r="H45" s="43"/>
      <c r="I45" s="43"/>
      <c r="J45" s="43"/>
      <c r="K45" s="43"/>
      <c r="L45" s="43"/>
      <c r="M45" s="43"/>
      <c r="N45" s="43"/>
    </row>
    <row r="46" spans="1:14" ht="13.5">
      <c r="A46" s="43"/>
      <c r="B46" s="43"/>
      <c r="C46" s="43"/>
      <c r="D46" s="43"/>
      <c r="E46" s="43"/>
      <c r="F46" s="43"/>
      <c r="G46" s="43"/>
      <c r="H46" s="43"/>
      <c r="I46" s="43"/>
      <c r="J46" s="43"/>
      <c r="K46" s="43"/>
      <c r="L46" s="43"/>
      <c r="M46" s="43"/>
      <c r="N46" s="43"/>
    </row>
    <row r="47" spans="1:14" ht="13.5">
      <c r="A47" s="43"/>
      <c r="B47" s="43"/>
      <c r="C47" s="43"/>
      <c r="D47" s="43"/>
      <c r="E47" s="43"/>
      <c r="F47" s="43"/>
      <c r="G47" s="43"/>
      <c r="H47" s="43"/>
      <c r="I47" s="43"/>
      <c r="J47" s="43"/>
      <c r="K47" s="43"/>
      <c r="L47" s="43"/>
      <c r="M47" s="43"/>
      <c r="N47" s="43"/>
    </row>
    <row r="48" spans="1:14" ht="13.5">
      <c r="A48" s="43"/>
      <c r="B48" s="43"/>
      <c r="C48" s="43"/>
      <c r="D48" s="43"/>
      <c r="E48" s="43"/>
      <c r="F48" s="43"/>
      <c r="G48" s="43"/>
      <c r="H48" s="43"/>
      <c r="I48" s="43"/>
      <c r="J48" s="43"/>
      <c r="K48" s="43"/>
      <c r="L48" s="43"/>
      <c r="M48" s="43"/>
      <c r="N48" s="43"/>
    </row>
    <row r="49" spans="1:14" ht="13.5">
      <c r="A49" s="43"/>
      <c r="B49" s="43"/>
      <c r="C49" s="43"/>
      <c r="D49" s="43"/>
      <c r="E49" s="43"/>
      <c r="F49" s="43"/>
      <c r="G49" s="43"/>
      <c r="H49" s="43"/>
      <c r="I49" s="43"/>
      <c r="J49" s="43"/>
      <c r="K49" s="43"/>
      <c r="L49" s="43"/>
      <c r="M49" s="43"/>
      <c r="N49" s="43"/>
    </row>
    <row r="50" spans="1:14" ht="13.5">
      <c r="A50" s="43"/>
      <c r="B50" s="43"/>
      <c r="C50" s="43"/>
      <c r="D50" s="43"/>
      <c r="E50" s="43"/>
      <c r="F50" s="43"/>
      <c r="G50" s="43"/>
      <c r="H50" s="43"/>
      <c r="I50" s="43"/>
      <c r="J50" s="43"/>
      <c r="K50" s="43"/>
      <c r="L50" s="43"/>
      <c r="M50" s="43"/>
      <c r="N50" s="43"/>
    </row>
    <row r="51" spans="1:14" ht="13.5">
      <c r="A51" s="43"/>
      <c r="B51" s="43"/>
      <c r="C51" s="43"/>
      <c r="D51" s="43"/>
      <c r="E51" s="43"/>
      <c r="F51" s="43"/>
      <c r="G51" s="43"/>
      <c r="H51" s="43"/>
      <c r="I51" s="43"/>
      <c r="J51" s="43"/>
      <c r="K51" s="43"/>
      <c r="L51" s="43"/>
      <c r="M51" s="43"/>
      <c r="N51" s="43"/>
    </row>
    <row r="52" spans="1:14" ht="13.5">
      <c r="A52" s="43"/>
      <c r="B52" s="43"/>
      <c r="C52" s="43"/>
      <c r="D52" s="43"/>
      <c r="E52" s="43"/>
      <c r="F52" s="43"/>
      <c r="G52" s="43"/>
      <c r="H52" s="43"/>
      <c r="I52" s="43"/>
      <c r="J52" s="43"/>
      <c r="K52" s="43"/>
      <c r="L52" s="43"/>
      <c r="M52" s="43"/>
      <c r="N52" s="43"/>
    </row>
    <row r="53" spans="1:14" ht="13.5">
      <c r="A53" s="43"/>
      <c r="B53" s="43"/>
      <c r="C53" s="43"/>
      <c r="D53" s="43"/>
      <c r="E53" s="43"/>
      <c r="F53" s="43"/>
      <c r="G53" s="43"/>
      <c r="H53" s="43"/>
      <c r="I53" s="43"/>
      <c r="J53" s="43"/>
      <c r="K53" s="43"/>
      <c r="L53" s="43"/>
      <c r="M53" s="43"/>
      <c r="N53" s="43"/>
    </row>
    <row r="54" spans="1:14" ht="13.5">
      <c r="A54" s="43"/>
      <c r="B54" s="43"/>
      <c r="C54" s="43"/>
      <c r="D54" s="43"/>
      <c r="E54" s="43"/>
      <c r="F54" s="43"/>
      <c r="G54" s="43"/>
      <c r="H54" s="43"/>
      <c r="I54" s="43"/>
      <c r="J54" s="43"/>
      <c r="K54" s="43"/>
      <c r="L54" s="43"/>
      <c r="M54" s="43"/>
      <c r="N54" s="43"/>
    </row>
    <row r="55" spans="1:14" ht="13.5">
      <c r="A55" s="43"/>
      <c r="B55" s="43"/>
      <c r="C55" s="43"/>
      <c r="D55" s="43"/>
      <c r="E55" s="43"/>
      <c r="F55" s="43"/>
      <c r="G55" s="43"/>
      <c r="H55" s="43"/>
      <c r="I55" s="43"/>
      <c r="J55" s="43"/>
      <c r="K55" s="43"/>
      <c r="L55" s="43"/>
      <c r="M55" s="43"/>
      <c r="N55" s="43"/>
    </row>
    <row r="56" spans="1:14" ht="13.5">
      <c r="A56" s="43"/>
      <c r="B56" s="43"/>
      <c r="C56" s="43"/>
      <c r="D56" s="43"/>
      <c r="E56" s="43"/>
      <c r="F56" s="43"/>
      <c r="G56" s="43"/>
      <c r="H56" s="43"/>
      <c r="I56" s="43"/>
      <c r="J56" s="43"/>
      <c r="K56" s="43"/>
      <c r="L56" s="43"/>
      <c r="M56" s="43"/>
      <c r="N56" s="43"/>
    </row>
    <row r="57" spans="1:14" ht="13.5">
      <c r="A57" s="43"/>
      <c r="B57" s="43"/>
      <c r="C57" s="43"/>
      <c r="D57" s="43"/>
      <c r="E57" s="43"/>
      <c r="F57" s="43"/>
      <c r="G57" s="43"/>
      <c r="H57" s="43"/>
      <c r="I57" s="43"/>
      <c r="J57" s="43"/>
      <c r="K57" s="43"/>
      <c r="L57" s="43"/>
      <c r="M57" s="43"/>
      <c r="N57" s="43"/>
    </row>
    <row r="58" spans="1:14" ht="13.5">
      <c r="A58" s="43"/>
      <c r="B58" s="43"/>
      <c r="C58" s="43"/>
      <c r="D58" s="43"/>
      <c r="E58" s="43"/>
      <c r="F58" s="43"/>
      <c r="G58" s="43"/>
      <c r="H58" s="43"/>
      <c r="I58" s="43"/>
      <c r="J58" s="43"/>
      <c r="K58" s="43"/>
      <c r="L58" s="43"/>
      <c r="M58" s="43"/>
      <c r="N58" s="43"/>
    </row>
    <row r="59" spans="1:14" ht="13.5">
      <c r="A59" s="43"/>
      <c r="B59" s="43"/>
      <c r="C59" s="43"/>
      <c r="D59" s="43"/>
      <c r="E59" s="43"/>
      <c r="F59" s="43"/>
      <c r="G59" s="43"/>
      <c r="H59" s="43"/>
      <c r="I59" s="43"/>
      <c r="J59" s="43"/>
      <c r="K59" s="43"/>
      <c r="L59" s="43"/>
      <c r="M59" s="43"/>
      <c r="N59" s="43"/>
    </row>
    <row r="60" spans="1:14" ht="13.5">
      <c r="A60" s="43"/>
      <c r="B60" s="43"/>
      <c r="C60" s="43"/>
      <c r="D60" s="43"/>
      <c r="E60" s="43"/>
      <c r="F60" s="43"/>
      <c r="G60" s="43"/>
      <c r="H60" s="43"/>
      <c r="I60" s="43"/>
      <c r="J60" s="43"/>
      <c r="K60" s="43"/>
      <c r="L60" s="43"/>
      <c r="M60" s="43"/>
      <c r="N60" s="43"/>
    </row>
    <row r="61" spans="1:14" ht="13.5">
      <c r="A61" s="43"/>
      <c r="B61" s="43"/>
      <c r="C61" s="43"/>
      <c r="D61" s="43"/>
      <c r="E61" s="43"/>
      <c r="F61" s="43"/>
      <c r="G61" s="43"/>
      <c r="H61" s="43"/>
      <c r="I61" s="43"/>
      <c r="J61" s="43"/>
      <c r="K61" s="43"/>
      <c r="L61" s="43"/>
      <c r="M61" s="43"/>
      <c r="N61" s="43"/>
    </row>
    <row r="62" spans="1:14" ht="13.5">
      <c r="A62" s="43"/>
      <c r="B62" s="43"/>
      <c r="C62" s="43"/>
      <c r="D62" s="43"/>
      <c r="E62" s="43"/>
      <c r="F62" s="43"/>
      <c r="G62" s="43"/>
      <c r="H62" s="43"/>
      <c r="I62" s="43"/>
      <c r="J62" s="43"/>
      <c r="K62" s="43"/>
      <c r="L62" s="43"/>
      <c r="M62" s="43"/>
      <c r="N62" s="43"/>
    </row>
    <row r="63" spans="1:14" ht="13.5">
      <c r="A63" s="43"/>
      <c r="B63" s="43"/>
      <c r="C63" s="43"/>
      <c r="D63" s="43"/>
      <c r="E63" s="43"/>
      <c r="F63" s="43"/>
      <c r="G63" s="43"/>
      <c r="H63" s="43"/>
      <c r="I63" s="43"/>
      <c r="J63" s="43"/>
      <c r="K63" s="43"/>
      <c r="L63" s="43"/>
      <c r="M63" s="43"/>
      <c r="N63" s="43"/>
    </row>
    <row r="64" spans="1:14" ht="13.5">
      <c r="A64" s="43"/>
      <c r="B64" s="43"/>
      <c r="C64" s="43"/>
      <c r="D64" s="43"/>
      <c r="E64" s="43"/>
      <c r="F64" s="43"/>
      <c r="G64" s="43"/>
      <c r="H64" s="43"/>
      <c r="I64" s="43"/>
      <c r="J64" s="43"/>
      <c r="K64" s="43"/>
      <c r="L64" s="43"/>
      <c r="M64" s="43"/>
      <c r="N64" s="43"/>
    </row>
    <row r="65" spans="1:14" ht="13.5">
      <c r="A65" s="43"/>
      <c r="B65" s="43"/>
      <c r="C65" s="43"/>
      <c r="D65" s="43"/>
      <c r="E65" s="43"/>
      <c r="F65" s="43"/>
      <c r="G65" s="43"/>
      <c r="H65" s="43"/>
      <c r="I65" s="43"/>
      <c r="J65" s="43"/>
      <c r="K65" s="43"/>
      <c r="L65" s="43"/>
      <c r="M65" s="43"/>
      <c r="N65" s="43"/>
    </row>
    <row r="66" spans="1:14" ht="13.5">
      <c r="A66" s="43"/>
      <c r="B66" s="43"/>
      <c r="C66" s="43"/>
      <c r="D66" s="43"/>
      <c r="E66" s="43"/>
      <c r="F66" s="43"/>
      <c r="G66" s="43"/>
      <c r="H66" s="43"/>
      <c r="I66" s="43"/>
      <c r="J66" s="43"/>
      <c r="K66" s="43"/>
      <c r="L66" s="43"/>
      <c r="M66" s="43"/>
      <c r="N66" s="43"/>
    </row>
    <row r="67" spans="1:14" ht="13.5">
      <c r="A67" s="43"/>
      <c r="B67" s="43"/>
      <c r="C67" s="43"/>
      <c r="D67" s="43"/>
      <c r="E67" s="43"/>
      <c r="F67" s="43"/>
      <c r="G67" s="43"/>
      <c r="H67" s="43"/>
      <c r="I67" s="43"/>
      <c r="J67" s="43"/>
      <c r="K67" s="43"/>
      <c r="L67" s="43"/>
      <c r="M67" s="43"/>
      <c r="N67" s="43"/>
    </row>
    <row r="68" spans="1:14" ht="13.5">
      <c r="A68" s="43"/>
      <c r="B68" s="43"/>
      <c r="C68" s="43"/>
      <c r="D68" s="43"/>
      <c r="E68" s="43"/>
      <c r="F68" s="43"/>
      <c r="G68" s="43"/>
      <c r="H68" s="43"/>
      <c r="I68" s="43"/>
      <c r="J68" s="43"/>
      <c r="K68" s="43"/>
      <c r="L68" s="43"/>
      <c r="M68" s="43"/>
      <c r="N68" s="43"/>
    </row>
    <row r="69" spans="1:14" ht="13.5">
      <c r="A69" s="43"/>
      <c r="B69" s="43"/>
      <c r="C69" s="43"/>
      <c r="D69" s="43"/>
      <c r="E69" s="43"/>
      <c r="F69" s="43"/>
      <c r="G69" s="43"/>
      <c r="H69" s="43"/>
      <c r="I69" s="43"/>
      <c r="J69" s="43"/>
      <c r="K69" s="43"/>
      <c r="L69" s="43"/>
      <c r="M69" s="43"/>
      <c r="N69" s="43"/>
    </row>
    <row r="70" spans="1:14" ht="13.5">
      <c r="A70" s="43"/>
      <c r="B70" s="43"/>
      <c r="C70" s="43"/>
      <c r="D70" s="43"/>
      <c r="E70" s="43"/>
      <c r="F70" s="43"/>
      <c r="G70" s="43"/>
      <c r="H70" s="43"/>
      <c r="I70" s="43"/>
      <c r="J70" s="43"/>
      <c r="K70" s="43"/>
      <c r="L70" s="43"/>
      <c r="M70" s="43"/>
      <c r="N70" s="43"/>
    </row>
    <row r="71" spans="1:14" ht="13.5">
      <c r="A71" s="43"/>
      <c r="B71" s="43"/>
      <c r="C71" s="43"/>
      <c r="D71" s="43"/>
      <c r="E71" s="43"/>
      <c r="F71" s="43"/>
      <c r="G71" s="43"/>
      <c r="H71" s="43"/>
      <c r="I71" s="43"/>
      <c r="J71" s="43"/>
      <c r="K71" s="43"/>
      <c r="L71" s="43"/>
      <c r="M71" s="43"/>
      <c r="N71" s="43"/>
    </row>
    <row r="72" spans="1:14" ht="13.5">
      <c r="A72" s="43"/>
      <c r="B72" s="43"/>
      <c r="C72" s="43"/>
      <c r="D72" s="43"/>
      <c r="E72" s="43"/>
      <c r="F72" s="43"/>
      <c r="G72" s="43"/>
      <c r="H72" s="43"/>
      <c r="I72" s="43"/>
      <c r="J72" s="43"/>
      <c r="K72" s="43"/>
      <c r="L72" s="43"/>
      <c r="M72" s="43"/>
      <c r="N72" s="43"/>
    </row>
    <row r="73" spans="1:14" ht="13.5">
      <c r="A73" s="43"/>
      <c r="B73" s="43"/>
      <c r="C73" s="43"/>
      <c r="D73" s="43"/>
      <c r="E73" s="43"/>
      <c r="F73" s="43"/>
      <c r="G73" s="43"/>
      <c r="H73" s="43"/>
      <c r="I73" s="43"/>
      <c r="J73" s="43"/>
      <c r="K73" s="43"/>
      <c r="L73" s="43"/>
      <c r="M73" s="43"/>
      <c r="N73" s="43"/>
    </row>
    <row r="74" spans="1:14" ht="13.5">
      <c r="A74" s="43"/>
      <c r="B74" s="43"/>
      <c r="C74" s="43"/>
      <c r="D74" s="43"/>
      <c r="E74" s="43"/>
      <c r="F74" s="43"/>
      <c r="G74" s="43"/>
      <c r="H74" s="43"/>
      <c r="I74" s="43"/>
      <c r="J74" s="43"/>
      <c r="K74" s="43"/>
      <c r="L74" s="43"/>
      <c r="M74" s="43"/>
      <c r="N74" s="43"/>
    </row>
    <row r="75" spans="1:14" ht="13.5">
      <c r="A75" s="43"/>
      <c r="B75" s="43"/>
      <c r="C75" s="43"/>
      <c r="D75" s="43"/>
      <c r="E75" s="43"/>
      <c r="F75" s="43"/>
      <c r="G75" s="43"/>
      <c r="H75" s="43"/>
      <c r="I75" s="43"/>
      <c r="J75" s="43"/>
      <c r="K75" s="43"/>
      <c r="L75" s="43"/>
      <c r="M75" s="43"/>
      <c r="N75" s="43"/>
    </row>
    <row r="76" spans="1:14" ht="13.5">
      <c r="A76" s="43"/>
      <c r="B76" s="43"/>
      <c r="C76" s="43"/>
      <c r="D76" s="43"/>
      <c r="E76" s="43"/>
      <c r="F76" s="43"/>
      <c r="G76" s="43"/>
      <c r="H76" s="43"/>
      <c r="I76" s="43"/>
      <c r="J76" s="43"/>
      <c r="K76" s="43"/>
      <c r="L76" s="43"/>
      <c r="M76" s="43"/>
      <c r="N76" s="43"/>
    </row>
    <row r="77" spans="1:14" ht="13.5">
      <c r="A77" s="43"/>
      <c r="B77" s="43"/>
      <c r="C77" s="43"/>
      <c r="D77" s="43"/>
      <c r="E77" s="43"/>
      <c r="F77" s="43"/>
      <c r="G77" s="43"/>
      <c r="H77" s="43"/>
      <c r="I77" s="43"/>
      <c r="J77" s="43"/>
      <c r="K77" s="43"/>
      <c r="L77" s="43"/>
      <c r="M77" s="43"/>
      <c r="N77" s="43"/>
    </row>
    <row r="78" spans="1:14" ht="13.5">
      <c r="A78" s="43"/>
      <c r="B78" s="43"/>
      <c r="C78" s="43"/>
      <c r="D78" s="43"/>
      <c r="E78" s="43"/>
      <c r="F78" s="43"/>
      <c r="G78" s="43"/>
      <c r="H78" s="43"/>
      <c r="I78" s="43"/>
      <c r="J78" s="43"/>
      <c r="K78" s="43"/>
      <c r="L78" s="43"/>
      <c r="M78" s="43"/>
      <c r="N78" s="43"/>
    </row>
    <row r="79" spans="1:14" ht="13.5">
      <c r="A79" s="43"/>
      <c r="B79" s="43"/>
      <c r="C79" s="43"/>
      <c r="D79" s="43"/>
      <c r="E79" s="43"/>
      <c r="F79" s="43"/>
      <c r="G79" s="43"/>
      <c r="H79" s="43"/>
      <c r="I79" s="43"/>
      <c r="J79" s="43"/>
      <c r="K79" s="43"/>
      <c r="L79" s="43"/>
      <c r="M79" s="43"/>
      <c r="N79" s="43"/>
    </row>
    <row r="80" spans="1:14" ht="13.5">
      <c r="A80" s="43"/>
      <c r="B80" s="43"/>
      <c r="C80" s="43"/>
      <c r="D80" s="43"/>
      <c r="E80" s="43"/>
      <c r="F80" s="43"/>
      <c r="G80" s="43"/>
      <c r="H80" s="43"/>
      <c r="I80" s="43"/>
      <c r="J80" s="43"/>
      <c r="K80" s="43"/>
      <c r="L80" s="43"/>
      <c r="M80" s="43"/>
      <c r="N80" s="43"/>
    </row>
    <row r="81" spans="1:14" ht="13.5">
      <c r="A81" s="43"/>
      <c r="B81" s="43"/>
      <c r="C81" s="43"/>
      <c r="D81" s="43"/>
      <c r="E81" s="43"/>
      <c r="F81" s="43"/>
      <c r="G81" s="43"/>
      <c r="H81" s="43"/>
      <c r="I81" s="43"/>
      <c r="J81" s="43"/>
      <c r="K81" s="43"/>
      <c r="L81" s="43"/>
      <c r="M81" s="43"/>
      <c r="N81" s="43"/>
    </row>
    <row r="82" spans="1:14" ht="13.5">
      <c r="A82" s="43"/>
      <c r="B82" s="43"/>
      <c r="C82" s="43"/>
      <c r="D82" s="43"/>
      <c r="E82" s="43"/>
      <c r="F82" s="43"/>
      <c r="G82" s="43"/>
      <c r="H82" s="43"/>
      <c r="I82" s="43"/>
      <c r="J82" s="43"/>
      <c r="K82" s="43"/>
      <c r="L82" s="43"/>
      <c r="M82" s="43"/>
      <c r="N82" s="43"/>
    </row>
    <row r="83" spans="1:14" ht="13.5">
      <c r="A83" s="43"/>
      <c r="B83" s="43"/>
      <c r="C83" s="43"/>
      <c r="D83" s="43"/>
      <c r="E83" s="43"/>
      <c r="F83" s="43"/>
      <c r="G83" s="43"/>
      <c r="H83" s="43"/>
      <c r="I83" s="43"/>
      <c r="J83" s="43"/>
      <c r="K83" s="43"/>
      <c r="L83" s="43"/>
      <c r="M83" s="43"/>
      <c r="N83" s="43"/>
    </row>
    <row r="84" spans="1:14" ht="13.5">
      <c r="A84" s="43"/>
      <c r="B84" s="43"/>
      <c r="C84" s="43"/>
      <c r="D84" s="43"/>
      <c r="E84" s="43"/>
      <c r="F84" s="43"/>
      <c r="G84" s="43"/>
      <c r="H84" s="43"/>
      <c r="I84" s="43"/>
      <c r="J84" s="43"/>
      <c r="K84" s="43"/>
      <c r="L84" s="43"/>
      <c r="M84" s="43"/>
      <c r="N84" s="43"/>
    </row>
    <row r="85" spans="1:14" ht="13.5">
      <c r="A85" s="43"/>
      <c r="B85" s="43"/>
      <c r="C85" s="43"/>
      <c r="D85" s="43"/>
      <c r="E85" s="43"/>
      <c r="F85" s="43"/>
      <c r="G85" s="43"/>
      <c r="H85" s="43"/>
      <c r="I85" s="43"/>
      <c r="J85" s="43"/>
      <c r="K85" s="43"/>
      <c r="L85" s="43"/>
      <c r="M85" s="43"/>
      <c r="N85" s="43"/>
    </row>
    <row r="86" spans="1:14" ht="13.5">
      <c r="A86" s="43"/>
      <c r="B86" s="43"/>
      <c r="C86" s="43"/>
      <c r="D86" s="43"/>
      <c r="E86" s="43"/>
      <c r="F86" s="43"/>
      <c r="G86" s="43"/>
      <c r="H86" s="43"/>
      <c r="I86" s="43"/>
      <c r="J86" s="43"/>
      <c r="K86" s="43"/>
      <c r="L86" s="43"/>
      <c r="M86" s="43"/>
      <c r="N86" s="43"/>
    </row>
    <row r="87" spans="1:14" ht="13.5">
      <c r="A87" s="43"/>
      <c r="B87" s="43"/>
      <c r="C87" s="43"/>
      <c r="D87" s="43"/>
      <c r="E87" s="43"/>
      <c r="F87" s="43"/>
      <c r="G87" s="43"/>
      <c r="H87" s="43"/>
      <c r="I87" s="43"/>
      <c r="J87" s="43"/>
      <c r="K87" s="43"/>
      <c r="L87" s="43"/>
      <c r="M87" s="43"/>
      <c r="N87" s="43"/>
    </row>
    <row r="88" spans="1:14" ht="13.5">
      <c r="A88" s="43"/>
      <c r="B88" s="43"/>
      <c r="C88" s="43"/>
      <c r="D88" s="43"/>
      <c r="E88" s="43"/>
      <c r="F88" s="43"/>
      <c r="G88" s="43"/>
      <c r="H88" s="43"/>
      <c r="I88" s="43"/>
      <c r="J88" s="43"/>
      <c r="K88" s="43"/>
      <c r="L88" s="43"/>
      <c r="M88" s="43"/>
      <c r="N88" s="43"/>
    </row>
    <row r="89" spans="1:14" ht="13.5">
      <c r="A89" s="43"/>
      <c r="B89" s="43"/>
      <c r="C89" s="43"/>
      <c r="D89" s="43"/>
      <c r="E89" s="43"/>
      <c r="F89" s="43"/>
      <c r="G89" s="43"/>
      <c r="H89" s="43"/>
      <c r="I89" s="43"/>
      <c r="J89" s="43"/>
      <c r="K89" s="43"/>
      <c r="L89" s="43"/>
      <c r="M89" s="43"/>
      <c r="N89" s="43"/>
    </row>
    <row r="90" spans="1:14" ht="13.5">
      <c r="A90" s="43"/>
      <c r="B90" s="43"/>
      <c r="C90" s="43"/>
      <c r="D90" s="43"/>
      <c r="E90" s="43"/>
      <c r="F90" s="43"/>
      <c r="G90" s="43"/>
      <c r="H90" s="43"/>
      <c r="I90" s="43"/>
      <c r="J90" s="43"/>
      <c r="K90" s="43"/>
      <c r="L90" s="43"/>
      <c r="M90" s="43"/>
      <c r="N90" s="43"/>
    </row>
    <row r="91" spans="1:14" ht="13.5">
      <c r="A91" s="43"/>
      <c r="B91" s="43"/>
      <c r="C91" s="43"/>
      <c r="D91" s="43"/>
      <c r="E91" s="43"/>
      <c r="F91" s="43"/>
      <c r="G91" s="43"/>
      <c r="H91" s="43"/>
      <c r="I91" s="43"/>
      <c r="J91" s="43"/>
      <c r="K91" s="43"/>
      <c r="L91" s="43"/>
      <c r="M91" s="43"/>
      <c r="N91" s="43"/>
    </row>
    <row r="92" spans="1:14" ht="13.5">
      <c r="A92" s="43"/>
      <c r="B92" s="43"/>
      <c r="C92" s="43"/>
      <c r="D92" s="43"/>
      <c r="E92" s="43"/>
      <c r="F92" s="43"/>
      <c r="G92" s="43"/>
      <c r="H92" s="43"/>
      <c r="I92" s="43"/>
      <c r="J92" s="43"/>
      <c r="K92" s="43"/>
      <c r="L92" s="43"/>
      <c r="M92" s="43"/>
      <c r="N92" s="43"/>
    </row>
    <row r="93" spans="1:14" ht="13.5">
      <c r="A93" s="43"/>
      <c r="B93" s="43"/>
      <c r="C93" s="43"/>
      <c r="D93" s="43"/>
      <c r="E93" s="43"/>
      <c r="F93" s="43"/>
      <c r="G93" s="43"/>
      <c r="H93" s="43"/>
      <c r="I93" s="43"/>
      <c r="J93" s="43"/>
      <c r="K93" s="43"/>
      <c r="L93" s="43"/>
      <c r="M93" s="43"/>
      <c r="N93" s="43"/>
    </row>
    <row r="94" spans="1:14" ht="13.5">
      <c r="A94" s="43"/>
      <c r="B94" s="43"/>
      <c r="C94" s="43"/>
      <c r="D94" s="43"/>
      <c r="E94" s="43"/>
      <c r="F94" s="43"/>
      <c r="G94" s="43"/>
      <c r="H94" s="43"/>
      <c r="I94" s="43"/>
      <c r="J94" s="43"/>
      <c r="K94" s="43"/>
      <c r="L94" s="43"/>
      <c r="M94" s="43"/>
      <c r="N94" s="43"/>
    </row>
    <row r="95" spans="1:14" ht="13.5">
      <c r="A95" s="43"/>
      <c r="B95" s="43"/>
      <c r="C95" s="43"/>
      <c r="D95" s="43"/>
      <c r="E95" s="43"/>
      <c r="F95" s="43"/>
      <c r="G95" s="43"/>
      <c r="H95" s="43"/>
      <c r="I95" s="43"/>
      <c r="J95" s="43"/>
      <c r="K95" s="43"/>
      <c r="L95" s="43"/>
      <c r="M95" s="43"/>
      <c r="N95" s="43"/>
    </row>
    <row r="96" spans="1:14" ht="13.5">
      <c r="A96" s="43"/>
      <c r="B96" s="43"/>
      <c r="C96" s="43"/>
      <c r="D96" s="43"/>
      <c r="E96" s="43"/>
      <c r="F96" s="43"/>
      <c r="G96" s="43"/>
      <c r="H96" s="43"/>
      <c r="I96" s="43"/>
      <c r="J96" s="43"/>
      <c r="K96" s="43"/>
      <c r="L96" s="43"/>
      <c r="M96" s="43"/>
      <c r="N96" s="43"/>
    </row>
    <row r="97" spans="1:14" ht="13.5">
      <c r="A97" s="43"/>
      <c r="B97" s="43"/>
      <c r="C97" s="43"/>
      <c r="D97" s="43"/>
      <c r="E97" s="43"/>
      <c r="F97" s="43"/>
      <c r="G97" s="43"/>
      <c r="H97" s="43"/>
      <c r="I97" s="43"/>
      <c r="J97" s="43"/>
      <c r="K97" s="43"/>
      <c r="L97" s="43"/>
      <c r="M97" s="43"/>
      <c r="N97" s="43"/>
    </row>
    <row r="98" spans="1:14" ht="13.5">
      <c r="A98" s="43"/>
      <c r="B98" s="43"/>
      <c r="C98" s="43"/>
      <c r="D98" s="43"/>
      <c r="E98" s="43"/>
      <c r="F98" s="43"/>
      <c r="G98" s="43"/>
      <c r="H98" s="43"/>
      <c r="I98" s="43"/>
      <c r="J98" s="43"/>
      <c r="K98" s="43"/>
      <c r="L98" s="43"/>
      <c r="M98" s="43"/>
      <c r="N98" s="43"/>
    </row>
    <row r="99" spans="1:14" ht="13.5">
      <c r="A99" s="43"/>
      <c r="B99" s="43"/>
      <c r="C99" s="43"/>
      <c r="D99" s="43"/>
      <c r="E99" s="43"/>
      <c r="F99" s="43"/>
      <c r="G99" s="43"/>
      <c r="H99" s="43"/>
      <c r="I99" s="43"/>
      <c r="J99" s="43"/>
      <c r="K99" s="43"/>
      <c r="L99" s="43"/>
      <c r="M99" s="43"/>
      <c r="N99" s="43"/>
    </row>
    <row r="100" spans="1:14" ht="13.5">
      <c r="A100" s="43"/>
      <c r="B100" s="43"/>
      <c r="C100" s="43"/>
      <c r="D100" s="43"/>
      <c r="E100" s="43"/>
      <c r="F100" s="43"/>
      <c r="G100" s="43"/>
      <c r="H100" s="43"/>
      <c r="I100" s="43"/>
      <c r="J100" s="43"/>
      <c r="K100" s="43"/>
      <c r="L100" s="43"/>
      <c r="M100" s="43"/>
      <c r="N100" s="43"/>
    </row>
    <row r="101" spans="1:14" ht="13.5">
      <c r="A101" s="43"/>
      <c r="B101" s="43"/>
      <c r="C101" s="43"/>
      <c r="D101" s="43"/>
      <c r="E101" s="43"/>
      <c r="F101" s="43"/>
      <c r="G101" s="43"/>
      <c r="H101" s="43"/>
      <c r="I101" s="43"/>
      <c r="J101" s="43"/>
      <c r="K101" s="43"/>
      <c r="L101" s="43"/>
      <c r="M101" s="43"/>
      <c r="N101" s="43"/>
    </row>
    <row r="102" spans="1:14" ht="13.5">
      <c r="A102" s="43"/>
      <c r="B102" s="43"/>
      <c r="C102" s="43"/>
      <c r="D102" s="43"/>
      <c r="E102" s="43"/>
      <c r="F102" s="43"/>
      <c r="G102" s="43"/>
      <c r="H102" s="43"/>
      <c r="I102" s="43"/>
      <c r="J102" s="43"/>
      <c r="K102" s="43"/>
      <c r="L102" s="43"/>
      <c r="M102" s="43"/>
      <c r="N102" s="43"/>
    </row>
    <row r="103" spans="1:14" ht="13.5">
      <c r="A103" s="43"/>
      <c r="B103" s="43"/>
      <c r="C103" s="43"/>
      <c r="D103" s="43"/>
      <c r="E103" s="43"/>
      <c r="F103" s="43"/>
      <c r="G103" s="43"/>
      <c r="H103" s="43"/>
      <c r="I103" s="43"/>
      <c r="J103" s="43"/>
      <c r="K103" s="43"/>
      <c r="L103" s="43"/>
      <c r="M103" s="43"/>
      <c r="N103" s="43"/>
    </row>
    <row r="104" spans="1:14" ht="13.5">
      <c r="A104" s="43"/>
      <c r="B104" s="43"/>
      <c r="C104" s="43"/>
      <c r="D104" s="43"/>
      <c r="E104" s="43"/>
      <c r="F104" s="43"/>
      <c r="G104" s="43"/>
      <c r="H104" s="43"/>
      <c r="I104" s="43"/>
      <c r="J104" s="43"/>
      <c r="K104" s="43"/>
      <c r="L104" s="43"/>
      <c r="M104" s="43"/>
      <c r="N104" s="43"/>
    </row>
    <row r="105" spans="1:14" ht="13.5">
      <c r="A105" s="43"/>
      <c r="B105" s="43"/>
      <c r="C105" s="43"/>
      <c r="D105" s="43"/>
      <c r="E105" s="43"/>
      <c r="F105" s="43"/>
      <c r="G105" s="43"/>
      <c r="H105" s="43"/>
      <c r="I105" s="43"/>
      <c r="J105" s="43"/>
      <c r="K105" s="43"/>
      <c r="L105" s="43"/>
      <c r="M105" s="43"/>
      <c r="N105" s="43"/>
    </row>
    <row r="106" spans="1:14" ht="13.5">
      <c r="A106" s="43"/>
      <c r="B106" s="43"/>
      <c r="C106" s="43"/>
      <c r="D106" s="43"/>
      <c r="E106" s="43"/>
      <c r="F106" s="43"/>
      <c r="G106" s="43"/>
      <c r="H106" s="43"/>
      <c r="I106" s="43"/>
      <c r="J106" s="43"/>
      <c r="K106" s="43"/>
      <c r="L106" s="43"/>
      <c r="M106" s="43"/>
      <c r="N106" s="43"/>
    </row>
    <row r="107" spans="1:14" ht="13.5">
      <c r="A107" s="43"/>
      <c r="B107" s="43"/>
      <c r="C107" s="43"/>
      <c r="D107" s="43"/>
      <c r="E107" s="43"/>
      <c r="F107" s="43"/>
      <c r="G107" s="43"/>
      <c r="H107" s="43"/>
      <c r="I107" s="43"/>
      <c r="J107" s="43"/>
      <c r="K107" s="43"/>
      <c r="L107" s="43"/>
      <c r="M107" s="43"/>
      <c r="N107" s="43"/>
    </row>
    <row r="108" spans="1:14" ht="13.5">
      <c r="A108" s="43"/>
      <c r="B108" s="43"/>
      <c r="C108" s="43"/>
      <c r="D108" s="43"/>
      <c r="E108" s="43"/>
      <c r="F108" s="43"/>
      <c r="G108" s="43"/>
      <c r="H108" s="43"/>
      <c r="I108" s="43"/>
      <c r="J108" s="43"/>
      <c r="K108" s="43"/>
      <c r="L108" s="43"/>
      <c r="M108" s="43"/>
      <c r="N108" s="43"/>
    </row>
    <row r="109" spans="1:14" ht="13.5">
      <c r="A109" s="43"/>
      <c r="B109" s="43"/>
      <c r="C109" s="43"/>
      <c r="D109" s="43"/>
      <c r="E109" s="43"/>
      <c r="F109" s="43"/>
      <c r="G109" s="43"/>
      <c r="H109" s="43"/>
      <c r="I109" s="43"/>
      <c r="J109" s="43"/>
      <c r="K109" s="43"/>
      <c r="L109" s="43"/>
      <c r="M109" s="43"/>
      <c r="N109" s="43"/>
    </row>
    <row r="110" spans="1:14" ht="13.5">
      <c r="A110" s="43"/>
      <c r="B110" s="43"/>
      <c r="C110" s="43"/>
      <c r="D110" s="43"/>
      <c r="E110" s="43"/>
      <c r="F110" s="43"/>
      <c r="G110" s="43"/>
      <c r="H110" s="43"/>
      <c r="I110" s="43"/>
      <c r="J110" s="43"/>
      <c r="K110" s="43"/>
      <c r="L110" s="43"/>
      <c r="M110" s="43"/>
      <c r="N110" s="43"/>
    </row>
    <row r="111" spans="1:14" ht="13.5">
      <c r="A111" s="43"/>
      <c r="B111" s="43"/>
      <c r="C111" s="43"/>
      <c r="D111" s="43"/>
      <c r="E111" s="43"/>
      <c r="F111" s="43"/>
      <c r="G111" s="43"/>
      <c r="H111" s="43"/>
      <c r="I111" s="43"/>
      <c r="J111" s="43"/>
      <c r="K111" s="43"/>
      <c r="L111" s="43"/>
      <c r="M111" s="43"/>
      <c r="N111" s="43"/>
    </row>
    <row r="112" spans="1:14" ht="13.5">
      <c r="A112" s="43"/>
      <c r="B112" s="43"/>
      <c r="C112" s="43"/>
      <c r="D112" s="43"/>
      <c r="E112" s="43"/>
      <c r="F112" s="43"/>
      <c r="G112" s="43"/>
      <c r="H112" s="43"/>
      <c r="I112" s="43"/>
      <c r="J112" s="43"/>
      <c r="K112" s="43"/>
      <c r="L112" s="43"/>
      <c r="M112" s="43"/>
      <c r="N112" s="43"/>
    </row>
    <row r="113" spans="1:14" ht="13.5">
      <c r="A113" s="43"/>
      <c r="B113" s="43"/>
      <c r="C113" s="43"/>
      <c r="D113" s="43"/>
      <c r="E113" s="43"/>
      <c r="F113" s="43"/>
      <c r="G113" s="43"/>
      <c r="H113" s="43"/>
      <c r="I113" s="43"/>
      <c r="J113" s="43"/>
      <c r="K113" s="43"/>
      <c r="L113" s="43"/>
      <c r="M113" s="43"/>
      <c r="N113" s="43"/>
    </row>
    <row r="114" spans="1:14" ht="13.5">
      <c r="A114" s="43"/>
      <c r="B114" s="43"/>
      <c r="C114" s="43"/>
      <c r="D114" s="43"/>
      <c r="E114" s="43"/>
      <c r="F114" s="43"/>
      <c r="G114" s="43"/>
      <c r="H114" s="43"/>
      <c r="I114" s="43"/>
      <c r="J114" s="43"/>
      <c r="K114" s="43"/>
      <c r="L114" s="43"/>
      <c r="M114" s="43"/>
      <c r="N114" s="43"/>
    </row>
    <row r="115" spans="1:14" ht="13.5">
      <c r="A115" s="43"/>
      <c r="B115" s="43"/>
      <c r="C115" s="43"/>
      <c r="D115" s="43"/>
      <c r="E115" s="43"/>
      <c r="F115" s="43"/>
      <c r="G115" s="43"/>
      <c r="H115" s="43"/>
      <c r="I115" s="43"/>
      <c r="J115" s="43"/>
      <c r="K115" s="43"/>
      <c r="L115" s="43"/>
      <c r="M115" s="43"/>
      <c r="N115" s="43"/>
    </row>
    <row r="116" spans="1:14" ht="13.5">
      <c r="A116" s="43"/>
      <c r="B116" s="43"/>
      <c r="C116" s="43"/>
      <c r="D116" s="43"/>
      <c r="E116" s="43"/>
      <c r="F116" s="43"/>
      <c r="G116" s="43"/>
      <c r="H116" s="43"/>
      <c r="I116" s="43"/>
      <c r="J116" s="43"/>
      <c r="K116" s="43"/>
      <c r="L116" s="43"/>
      <c r="M116" s="43"/>
      <c r="N116" s="43"/>
    </row>
    <row r="117" spans="1:14" ht="13.5">
      <c r="A117" s="43"/>
      <c r="B117" s="43"/>
      <c r="C117" s="43"/>
      <c r="D117" s="43"/>
      <c r="E117" s="43"/>
      <c r="F117" s="43"/>
      <c r="G117" s="43"/>
      <c r="H117" s="43"/>
      <c r="I117" s="43"/>
      <c r="J117" s="43"/>
      <c r="K117" s="43"/>
      <c r="L117" s="43"/>
      <c r="M117" s="43"/>
      <c r="N117" s="43"/>
    </row>
    <row r="118" spans="1:14" ht="13.5">
      <c r="A118" s="43"/>
      <c r="B118" s="43"/>
      <c r="C118" s="43"/>
      <c r="D118" s="43"/>
      <c r="E118" s="43"/>
      <c r="F118" s="43"/>
      <c r="G118" s="43"/>
      <c r="H118" s="43"/>
      <c r="I118" s="43"/>
      <c r="J118" s="43"/>
      <c r="K118" s="43"/>
      <c r="L118" s="43"/>
      <c r="M118" s="43"/>
      <c r="N118" s="43"/>
    </row>
    <row r="119" spans="1:14" ht="13.5">
      <c r="A119" s="43"/>
      <c r="B119" s="43"/>
      <c r="C119" s="43"/>
      <c r="D119" s="43"/>
      <c r="E119" s="43"/>
      <c r="F119" s="43"/>
      <c r="G119" s="43"/>
      <c r="H119" s="43"/>
      <c r="I119" s="43"/>
      <c r="J119" s="43"/>
      <c r="K119" s="43"/>
      <c r="L119" s="43"/>
      <c r="M119" s="43"/>
      <c r="N119" s="43"/>
    </row>
    <row r="120" spans="1:14" ht="13.5">
      <c r="A120" s="43"/>
      <c r="B120" s="43"/>
      <c r="C120" s="43"/>
      <c r="D120" s="43"/>
      <c r="E120" s="43"/>
      <c r="F120" s="43"/>
      <c r="G120" s="43"/>
      <c r="H120" s="43"/>
      <c r="I120" s="43"/>
      <c r="J120" s="43"/>
      <c r="K120" s="43"/>
      <c r="L120" s="43"/>
      <c r="M120" s="43"/>
      <c r="N120" s="43"/>
    </row>
    <row r="121" spans="1:14" ht="13.5">
      <c r="A121" s="43"/>
      <c r="B121" s="43"/>
      <c r="C121" s="43"/>
      <c r="D121" s="43"/>
      <c r="E121" s="43"/>
      <c r="F121" s="43"/>
      <c r="G121" s="43"/>
      <c r="H121" s="43"/>
      <c r="I121" s="43"/>
      <c r="J121" s="43"/>
      <c r="K121" s="43"/>
      <c r="L121" s="43"/>
      <c r="M121" s="43"/>
      <c r="N121" s="43"/>
    </row>
    <row r="122" spans="1:14" ht="13.5">
      <c r="A122" s="43"/>
      <c r="B122" s="43"/>
      <c r="C122" s="43"/>
      <c r="D122" s="43"/>
      <c r="E122" s="43"/>
      <c r="F122" s="43"/>
      <c r="G122" s="43"/>
      <c r="H122" s="43"/>
      <c r="I122" s="43"/>
      <c r="J122" s="43"/>
      <c r="K122" s="43"/>
      <c r="L122" s="43"/>
      <c r="M122" s="43"/>
      <c r="N122" s="43"/>
    </row>
    <row r="123" spans="1:14" ht="13.5">
      <c r="A123" s="43"/>
      <c r="B123" s="43"/>
      <c r="C123" s="43"/>
      <c r="D123" s="43"/>
      <c r="E123" s="43"/>
      <c r="F123" s="43"/>
      <c r="G123" s="43"/>
      <c r="H123" s="43"/>
      <c r="I123" s="43"/>
      <c r="J123" s="43"/>
      <c r="K123" s="43"/>
      <c r="L123" s="43"/>
      <c r="M123" s="43"/>
      <c r="N123" s="43"/>
    </row>
    <row r="124" spans="1:14" ht="13.5">
      <c r="A124" s="43"/>
      <c r="B124" s="43"/>
      <c r="C124" s="43"/>
      <c r="D124" s="43"/>
      <c r="E124" s="43"/>
      <c r="F124" s="43"/>
      <c r="G124" s="43"/>
      <c r="H124" s="43"/>
      <c r="I124" s="43"/>
      <c r="J124" s="43"/>
      <c r="K124" s="43"/>
      <c r="L124" s="43"/>
      <c r="M124" s="43"/>
      <c r="N124" s="43"/>
    </row>
    <row r="125" spans="1:14" ht="13.5">
      <c r="A125" s="43"/>
      <c r="B125" s="43"/>
      <c r="C125" s="43"/>
      <c r="D125" s="43"/>
      <c r="E125" s="43"/>
      <c r="F125" s="43"/>
      <c r="G125" s="43"/>
      <c r="H125" s="43"/>
      <c r="I125" s="43"/>
      <c r="J125" s="43"/>
      <c r="K125" s="43"/>
      <c r="L125" s="43"/>
      <c r="M125" s="43"/>
      <c r="N125" s="43"/>
    </row>
    <row r="126" spans="1:14" ht="13.5">
      <c r="A126" s="43"/>
      <c r="B126" s="43"/>
      <c r="C126" s="43"/>
      <c r="D126" s="43"/>
      <c r="E126" s="43"/>
      <c r="F126" s="43"/>
      <c r="G126" s="43"/>
      <c r="H126" s="43"/>
      <c r="I126" s="43"/>
      <c r="J126" s="43"/>
      <c r="K126" s="43"/>
      <c r="L126" s="43"/>
      <c r="M126" s="43"/>
      <c r="N126" s="43"/>
    </row>
    <row r="127" spans="1:14" ht="13.5">
      <c r="A127" s="43"/>
      <c r="B127" s="43"/>
      <c r="C127" s="43"/>
      <c r="D127" s="43"/>
      <c r="E127" s="43"/>
      <c r="F127" s="43"/>
      <c r="G127" s="43"/>
      <c r="H127" s="43"/>
      <c r="I127" s="43"/>
      <c r="J127" s="43"/>
      <c r="K127" s="43"/>
      <c r="L127" s="43"/>
      <c r="M127" s="43"/>
      <c r="N127" s="43"/>
    </row>
    <row r="128" spans="1:14" ht="13.5">
      <c r="A128" s="43"/>
      <c r="B128" s="43"/>
      <c r="C128" s="43"/>
      <c r="D128" s="43"/>
      <c r="E128" s="43"/>
      <c r="F128" s="43"/>
      <c r="G128" s="43"/>
      <c r="H128" s="43"/>
      <c r="I128" s="43"/>
      <c r="J128" s="43"/>
      <c r="K128" s="43"/>
      <c r="L128" s="43"/>
      <c r="M128" s="43"/>
      <c r="N128" s="43"/>
    </row>
    <row r="129" spans="1:14" ht="13.5">
      <c r="A129" s="43"/>
      <c r="B129" s="43"/>
      <c r="C129" s="43"/>
      <c r="D129" s="43"/>
      <c r="E129" s="43"/>
      <c r="F129" s="43"/>
      <c r="G129" s="43"/>
      <c r="H129" s="43"/>
      <c r="I129" s="43"/>
      <c r="J129" s="43"/>
      <c r="K129" s="43"/>
      <c r="L129" s="43"/>
      <c r="M129" s="43"/>
      <c r="N129" s="43"/>
    </row>
    <row r="130" spans="1:14" ht="13.5">
      <c r="A130" s="43"/>
      <c r="B130" s="43"/>
      <c r="C130" s="43"/>
      <c r="D130" s="43"/>
      <c r="E130" s="43"/>
      <c r="F130" s="43"/>
      <c r="G130" s="43"/>
      <c r="H130" s="43"/>
      <c r="I130" s="43"/>
      <c r="J130" s="43"/>
      <c r="K130" s="43"/>
      <c r="L130" s="43"/>
      <c r="M130" s="43"/>
      <c r="N130" s="43"/>
    </row>
    <row r="131" spans="1:14" ht="13.5">
      <c r="A131" s="43"/>
      <c r="B131" s="43"/>
      <c r="C131" s="43"/>
      <c r="D131" s="43"/>
      <c r="E131" s="43"/>
      <c r="F131" s="43"/>
      <c r="G131" s="43"/>
      <c r="H131" s="43"/>
      <c r="I131" s="43"/>
      <c r="J131" s="43"/>
      <c r="K131" s="43"/>
      <c r="L131" s="43"/>
      <c r="M131" s="43"/>
      <c r="N131" s="43"/>
    </row>
    <row r="132" spans="1:14" ht="13.5">
      <c r="A132" s="43"/>
      <c r="B132" s="43"/>
      <c r="C132" s="43"/>
      <c r="D132" s="43"/>
      <c r="E132" s="43"/>
      <c r="F132" s="43"/>
      <c r="G132" s="43"/>
      <c r="H132" s="43"/>
      <c r="I132" s="43"/>
      <c r="J132" s="43"/>
      <c r="K132" s="43"/>
      <c r="L132" s="43"/>
      <c r="M132" s="43"/>
      <c r="N132" s="43"/>
    </row>
    <row r="133" spans="1:14" ht="13.5">
      <c r="A133" s="43"/>
      <c r="B133" s="43"/>
      <c r="C133" s="43"/>
      <c r="D133" s="43"/>
      <c r="E133" s="43"/>
      <c r="F133" s="43"/>
      <c r="G133" s="43"/>
      <c r="H133" s="43"/>
      <c r="I133" s="43"/>
      <c r="J133" s="43"/>
      <c r="K133" s="43"/>
      <c r="L133" s="43"/>
      <c r="M133" s="43"/>
      <c r="N133" s="43"/>
    </row>
    <row r="134" spans="1:14" ht="13.5">
      <c r="A134" s="43"/>
      <c r="B134" s="43"/>
      <c r="C134" s="43"/>
      <c r="D134" s="43"/>
      <c r="E134" s="43"/>
      <c r="F134" s="43"/>
      <c r="G134" s="43"/>
      <c r="H134" s="43"/>
      <c r="I134" s="43"/>
      <c r="J134" s="43"/>
      <c r="K134" s="43"/>
      <c r="L134" s="43"/>
      <c r="M134" s="43"/>
      <c r="N134" s="43"/>
    </row>
    <row r="135" spans="1:14" ht="13.5">
      <c r="A135" s="43"/>
      <c r="B135" s="43"/>
      <c r="C135" s="43"/>
      <c r="D135" s="43"/>
      <c r="E135" s="43"/>
      <c r="F135" s="43"/>
      <c r="G135" s="43"/>
      <c r="H135" s="43"/>
      <c r="I135" s="43"/>
      <c r="J135" s="43"/>
      <c r="K135" s="43"/>
      <c r="L135" s="43"/>
      <c r="M135" s="43"/>
      <c r="N135" s="43"/>
    </row>
    <row r="136" spans="1:14" ht="13.5">
      <c r="A136" s="43"/>
      <c r="B136" s="43"/>
      <c r="C136" s="43"/>
      <c r="D136" s="43"/>
      <c r="E136" s="43"/>
      <c r="F136" s="43"/>
      <c r="G136" s="43"/>
      <c r="H136" s="43"/>
      <c r="I136" s="43"/>
      <c r="J136" s="43"/>
      <c r="K136" s="43"/>
      <c r="L136" s="43"/>
      <c r="M136" s="43"/>
      <c r="N136" s="43"/>
    </row>
    <row r="137" spans="1:14" ht="13.5">
      <c r="A137" s="43"/>
      <c r="B137" s="43"/>
      <c r="C137" s="43"/>
      <c r="D137" s="43"/>
      <c r="E137" s="43"/>
      <c r="F137" s="43"/>
      <c r="G137" s="43"/>
      <c r="H137" s="43"/>
      <c r="I137" s="43"/>
      <c r="J137" s="43"/>
      <c r="K137" s="43"/>
      <c r="L137" s="43"/>
      <c r="M137" s="43"/>
      <c r="N137" s="43"/>
    </row>
    <row r="138" spans="1:14" ht="13.5">
      <c r="A138" s="43"/>
      <c r="B138" s="43"/>
      <c r="C138" s="43"/>
      <c r="D138" s="43"/>
      <c r="E138" s="43"/>
      <c r="F138" s="43"/>
      <c r="G138" s="43"/>
      <c r="H138" s="43"/>
      <c r="I138" s="43"/>
      <c r="J138" s="43"/>
      <c r="K138" s="43"/>
      <c r="L138" s="43"/>
      <c r="M138" s="43"/>
      <c r="N138" s="43"/>
    </row>
    <row r="139" spans="1:14" ht="13.5">
      <c r="A139" s="43"/>
      <c r="B139" s="43"/>
      <c r="C139" s="43"/>
      <c r="D139" s="43"/>
      <c r="E139" s="43"/>
      <c r="F139" s="43"/>
      <c r="G139" s="43"/>
      <c r="H139" s="43"/>
      <c r="I139" s="43"/>
      <c r="J139" s="43"/>
      <c r="K139" s="43"/>
      <c r="L139" s="43"/>
      <c r="M139" s="43"/>
      <c r="N139" s="43"/>
    </row>
    <row r="140" spans="1:14" ht="13.5">
      <c r="A140" s="43"/>
      <c r="B140" s="43"/>
      <c r="C140" s="43"/>
      <c r="D140" s="43"/>
      <c r="E140" s="43"/>
      <c r="F140" s="43"/>
      <c r="G140" s="43"/>
      <c r="H140" s="43"/>
      <c r="I140" s="43"/>
      <c r="J140" s="43"/>
      <c r="K140" s="43"/>
      <c r="L140" s="43"/>
      <c r="M140" s="43"/>
      <c r="N140" s="43"/>
    </row>
    <row r="141" spans="1:14" ht="13.5">
      <c r="A141" s="43"/>
      <c r="B141" s="43"/>
      <c r="C141" s="43"/>
      <c r="D141" s="43"/>
      <c r="E141" s="43"/>
      <c r="F141" s="43"/>
      <c r="G141" s="43"/>
      <c r="H141" s="43"/>
      <c r="I141" s="43"/>
      <c r="J141" s="43"/>
      <c r="K141" s="43"/>
      <c r="L141" s="43"/>
      <c r="M141" s="43"/>
      <c r="N141" s="43"/>
    </row>
    <row r="142" spans="1:14" ht="13.5">
      <c r="A142" s="43"/>
      <c r="B142" s="43"/>
      <c r="C142" s="43"/>
      <c r="D142" s="43"/>
      <c r="E142" s="43"/>
      <c r="F142" s="43"/>
      <c r="G142" s="43"/>
      <c r="H142" s="43"/>
      <c r="I142" s="43"/>
      <c r="J142" s="43"/>
      <c r="K142" s="43"/>
      <c r="L142" s="43"/>
      <c r="M142" s="43"/>
      <c r="N142" s="43"/>
    </row>
    <row r="143" spans="1:14" ht="13.5">
      <c r="A143" s="43"/>
      <c r="B143" s="43"/>
      <c r="C143" s="43"/>
      <c r="D143" s="43"/>
      <c r="E143" s="43"/>
      <c r="F143" s="43"/>
      <c r="G143" s="43"/>
      <c r="H143" s="43"/>
      <c r="I143" s="43"/>
      <c r="J143" s="43"/>
      <c r="K143" s="43"/>
      <c r="L143" s="43"/>
      <c r="M143" s="43"/>
      <c r="N143" s="43"/>
    </row>
    <row r="144" spans="1:14" ht="13.5">
      <c r="A144" s="43"/>
      <c r="B144" s="43"/>
      <c r="C144" s="43"/>
      <c r="D144" s="43"/>
      <c r="E144" s="43"/>
      <c r="F144" s="43"/>
      <c r="G144" s="43"/>
      <c r="H144" s="43"/>
      <c r="I144" s="43"/>
      <c r="J144" s="43"/>
      <c r="K144" s="43"/>
      <c r="L144" s="43"/>
      <c r="M144" s="43"/>
      <c r="N144" s="43"/>
    </row>
    <row r="145" spans="1:14" ht="13.5">
      <c r="A145" s="43"/>
      <c r="B145" s="43"/>
      <c r="C145" s="43"/>
      <c r="D145" s="43"/>
      <c r="E145" s="43"/>
      <c r="F145" s="43"/>
      <c r="G145" s="43"/>
      <c r="H145" s="43"/>
      <c r="I145" s="43"/>
      <c r="J145" s="43"/>
      <c r="K145" s="43"/>
      <c r="L145" s="43"/>
      <c r="M145" s="43"/>
      <c r="N145" s="43"/>
    </row>
    <row r="146" spans="1:14" ht="13.5">
      <c r="A146" s="43"/>
      <c r="B146" s="43"/>
      <c r="C146" s="43"/>
      <c r="D146" s="43"/>
      <c r="E146" s="43"/>
      <c r="F146" s="43"/>
      <c r="G146" s="43"/>
      <c r="H146" s="43"/>
      <c r="I146" s="43"/>
      <c r="J146" s="43"/>
      <c r="K146" s="43"/>
      <c r="L146" s="43"/>
      <c r="M146" s="43"/>
      <c r="N146" s="43"/>
    </row>
    <row r="147" spans="1:14" ht="13.5">
      <c r="A147" s="43"/>
      <c r="B147" s="43"/>
      <c r="C147" s="43"/>
      <c r="D147" s="43"/>
      <c r="E147" s="43"/>
      <c r="F147" s="43"/>
      <c r="G147" s="43"/>
      <c r="H147" s="43"/>
      <c r="I147" s="43"/>
      <c r="J147" s="43"/>
      <c r="K147" s="43"/>
      <c r="L147" s="43"/>
      <c r="M147" s="43"/>
      <c r="N147" s="43"/>
    </row>
    <row r="148" spans="1:14" ht="13.5">
      <c r="A148" s="43"/>
      <c r="B148" s="43"/>
      <c r="C148" s="43"/>
      <c r="D148" s="43"/>
      <c r="E148" s="43"/>
      <c r="F148" s="43"/>
      <c r="G148" s="43"/>
      <c r="H148" s="43"/>
      <c r="I148" s="43"/>
      <c r="J148" s="43"/>
      <c r="K148" s="43"/>
      <c r="L148" s="43"/>
      <c r="M148" s="43"/>
      <c r="N148" s="43"/>
    </row>
    <row r="149" spans="1:14" ht="13.5">
      <c r="A149" s="43"/>
      <c r="B149" s="43"/>
      <c r="C149" s="43"/>
      <c r="D149" s="43"/>
      <c r="E149" s="43"/>
      <c r="F149" s="43"/>
      <c r="G149" s="43"/>
      <c r="H149" s="43"/>
      <c r="I149" s="43"/>
      <c r="J149" s="43"/>
      <c r="K149" s="43"/>
      <c r="L149" s="43"/>
      <c r="M149" s="43"/>
      <c r="N149" s="43"/>
    </row>
    <row r="150" spans="1:14" ht="13.5">
      <c r="A150" s="43"/>
      <c r="B150" s="43"/>
      <c r="C150" s="43"/>
      <c r="D150" s="43"/>
      <c r="E150" s="43"/>
      <c r="F150" s="43"/>
      <c r="G150" s="43"/>
      <c r="H150" s="43"/>
      <c r="I150" s="43"/>
      <c r="J150" s="43"/>
      <c r="K150" s="43"/>
      <c r="L150" s="43"/>
      <c r="M150" s="43"/>
      <c r="N150" s="43"/>
    </row>
    <row r="151" spans="1:14" ht="13.5">
      <c r="A151" s="43"/>
      <c r="B151" s="43"/>
      <c r="C151" s="43"/>
      <c r="D151" s="43"/>
      <c r="E151" s="43"/>
      <c r="F151" s="43"/>
      <c r="G151" s="43"/>
      <c r="H151" s="43"/>
      <c r="I151" s="43"/>
      <c r="J151" s="43"/>
      <c r="K151" s="43"/>
      <c r="L151" s="43"/>
      <c r="M151" s="43"/>
      <c r="N151" s="43"/>
    </row>
    <row r="152" spans="1:14" ht="13.5">
      <c r="A152" s="43"/>
      <c r="B152" s="43"/>
      <c r="C152" s="43"/>
      <c r="D152" s="43"/>
      <c r="E152" s="43"/>
      <c r="F152" s="43"/>
      <c r="G152" s="43"/>
      <c r="H152" s="43"/>
      <c r="I152" s="43"/>
      <c r="J152" s="43"/>
      <c r="K152" s="43"/>
      <c r="L152" s="43"/>
      <c r="M152" s="43"/>
      <c r="N152" s="43"/>
    </row>
    <row r="153" spans="1:14" ht="13.5">
      <c r="A153" s="43"/>
      <c r="B153" s="43"/>
      <c r="C153" s="43"/>
      <c r="D153" s="43"/>
      <c r="E153" s="43"/>
      <c r="F153" s="43"/>
      <c r="G153" s="43"/>
      <c r="H153" s="43"/>
      <c r="I153" s="43"/>
      <c r="J153" s="43"/>
      <c r="K153" s="43"/>
      <c r="L153" s="43"/>
      <c r="M153" s="43"/>
      <c r="N153" s="43"/>
    </row>
    <row r="154" spans="1:14" ht="13.5">
      <c r="A154" s="43"/>
      <c r="B154" s="43"/>
      <c r="C154" s="43"/>
      <c r="D154" s="43"/>
      <c r="E154" s="43"/>
      <c r="F154" s="43"/>
      <c r="G154" s="43"/>
      <c r="H154" s="43"/>
      <c r="I154" s="43"/>
      <c r="J154" s="43"/>
      <c r="K154" s="43"/>
      <c r="L154" s="43"/>
      <c r="M154" s="43"/>
      <c r="N154" s="43"/>
    </row>
    <row r="155" spans="1:14" ht="13.5">
      <c r="A155" s="43"/>
      <c r="B155" s="43"/>
      <c r="C155" s="43"/>
      <c r="D155" s="43"/>
      <c r="E155" s="43"/>
      <c r="F155" s="43"/>
      <c r="G155" s="43"/>
      <c r="H155" s="43"/>
      <c r="I155" s="43"/>
      <c r="J155" s="43"/>
      <c r="K155" s="43"/>
      <c r="L155" s="43"/>
      <c r="M155" s="43"/>
      <c r="N155" s="43"/>
    </row>
    <row r="156" spans="1:14" ht="13.5">
      <c r="A156" s="43"/>
      <c r="B156" s="43"/>
      <c r="C156" s="43"/>
      <c r="D156" s="43"/>
      <c r="E156" s="43"/>
      <c r="F156" s="43"/>
      <c r="G156" s="43"/>
      <c r="H156" s="43"/>
      <c r="I156" s="43"/>
      <c r="J156" s="43"/>
      <c r="K156" s="43"/>
      <c r="L156" s="43"/>
      <c r="M156" s="43"/>
      <c r="N156" s="43"/>
    </row>
    <row r="157" spans="1:14" ht="13.5">
      <c r="A157" s="43"/>
      <c r="B157" s="43"/>
      <c r="C157" s="43"/>
      <c r="D157" s="43"/>
      <c r="E157" s="43"/>
      <c r="F157" s="43"/>
      <c r="G157" s="43"/>
      <c r="H157" s="43"/>
      <c r="I157" s="43"/>
      <c r="J157" s="43"/>
      <c r="K157" s="43"/>
      <c r="L157" s="43"/>
      <c r="M157" s="43"/>
      <c r="N157" s="43"/>
    </row>
    <row r="158" spans="1:14" ht="13.5">
      <c r="A158" s="43"/>
      <c r="B158" s="43"/>
      <c r="C158" s="43"/>
      <c r="D158" s="43"/>
      <c r="E158" s="43"/>
      <c r="F158" s="43"/>
      <c r="G158" s="43"/>
      <c r="H158" s="43"/>
      <c r="I158" s="43"/>
      <c r="J158" s="43"/>
      <c r="K158" s="43"/>
      <c r="L158" s="43"/>
      <c r="M158" s="43"/>
      <c r="N158" s="43"/>
    </row>
    <row r="159" spans="1:14" ht="13.5">
      <c r="A159" s="43"/>
      <c r="B159" s="43"/>
      <c r="C159" s="43"/>
      <c r="D159" s="43"/>
      <c r="E159" s="43"/>
      <c r="F159" s="43"/>
      <c r="G159" s="43"/>
      <c r="H159" s="43"/>
      <c r="I159" s="43"/>
      <c r="J159" s="43"/>
      <c r="K159" s="43"/>
      <c r="L159" s="43"/>
      <c r="M159" s="43"/>
      <c r="N159" s="43"/>
    </row>
    <row r="160" spans="1:14" ht="13.5">
      <c r="A160" s="43"/>
      <c r="B160" s="43"/>
      <c r="C160" s="43"/>
      <c r="D160" s="43"/>
      <c r="E160" s="43"/>
      <c r="F160" s="43"/>
      <c r="G160" s="43"/>
      <c r="H160" s="43"/>
      <c r="I160" s="43"/>
      <c r="J160" s="43"/>
      <c r="K160" s="43"/>
      <c r="L160" s="43"/>
      <c r="M160" s="43"/>
      <c r="N160" s="43"/>
    </row>
    <row r="161" spans="1:14" ht="13.5">
      <c r="A161" s="43"/>
      <c r="B161" s="43"/>
      <c r="C161" s="43"/>
      <c r="D161" s="43"/>
      <c r="E161" s="43"/>
      <c r="F161" s="43"/>
      <c r="G161" s="43"/>
      <c r="H161" s="43"/>
      <c r="I161" s="43"/>
      <c r="J161" s="43"/>
      <c r="K161" s="43"/>
      <c r="L161" s="43"/>
      <c r="M161" s="43"/>
      <c r="N161" s="43"/>
    </row>
    <row r="162" spans="1:14" ht="13.5">
      <c r="A162" s="43"/>
      <c r="B162" s="43"/>
      <c r="C162" s="43"/>
      <c r="D162" s="43"/>
      <c r="E162" s="43"/>
      <c r="F162" s="43"/>
      <c r="G162" s="43"/>
      <c r="H162" s="43"/>
      <c r="I162" s="43"/>
      <c r="J162" s="43"/>
      <c r="K162" s="43"/>
      <c r="L162" s="43"/>
      <c r="M162" s="43"/>
      <c r="N162" s="43"/>
    </row>
    <row r="163" spans="1:14" ht="13.5">
      <c r="A163" s="43"/>
      <c r="B163" s="43"/>
      <c r="C163" s="43"/>
      <c r="D163" s="43"/>
      <c r="E163" s="43"/>
      <c r="F163" s="43"/>
      <c r="G163" s="43"/>
      <c r="H163" s="43"/>
      <c r="I163" s="43"/>
      <c r="J163" s="43"/>
      <c r="K163" s="43"/>
      <c r="L163" s="43"/>
      <c r="M163" s="43"/>
      <c r="N163" s="43"/>
    </row>
    <row r="164" spans="1:14" ht="13.5">
      <c r="A164" s="43"/>
      <c r="B164" s="43"/>
      <c r="C164" s="43"/>
      <c r="D164" s="43"/>
      <c r="E164" s="43"/>
      <c r="F164" s="43"/>
      <c r="G164" s="43"/>
      <c r="H164" s="43"/>
      <c r="I164" s="43"/>
      <c r="J164" s="43"/>
      <c r="K164" s="43"/>
      <c r="L164" s="43"/>
      <c r="M164" s="43"/>
      <c r="N164" s="43"/>
    </row>
    <row r="165" spans="1:14" ht="13.5">
      <c r="A165" s="43"/>
      <c r="B165" s="43"/>
      <c r="C165" s="43"/>
      <c r="D165" s="43"/>
      <c r="E165" s="43"/>
      <c r="F165" s="43"/>
      <c r="G165" s="43"/>
      <c r="H165" s="43"/>
      <c r="I165" s="43"/>
      <c r="J165" s="43"/>
      <c r="K165" s="43"/>
      <c r="L165" s="43"/>
      <c r="M165" s="43"/>
      <c r="N165" s="43"/>
    </row>
    <row r="166" spans="1:14" ht="13.5">
      <c r="A166" s="43"/>
      <c r="B166" s="43"/>
      <c r="C166" s="43"/>
      <c r="D166" s="43"/>
      <c r="E166" s="43"/>
      <c r="F166" s="43"/>
      <c r="G166" s="43"/>
      <c r="H166" s="43"/>
      <c r="I166" s="43"/>
      <c r="J166" s="43"/>
      <c r="K166" s="43"/>
      <c r="L166" s="43"/>
      <c r="M166" s="43"/>
      <c r="N166" s="43"/>
    </row>
    <row r="167" spans="1:14" ht="13.5">
      <c r="A167" s="43"/>
      <c r="B167" s="43"/>
      <c r="C167" s="43"/>
      <c r="D167" s="43"/>
      <c r="E167" s="43"/>
      <c r="F167" s="43"/>
      <c r="G167" s="43"/>
      <c r="H167" s="43"/>
      <c r="I167" s="43"/>
      <c r="J167" s="43"/>
      <c r="K167" s="43"/>
      <c r="L167" s="43"/>
      <c r="M167" s="43"/>
      <c r="N167" s="43"/>
    </row>
    <row r="168" spans="1:14" ht="13.5">
      <c r="A168" s="43"/>
      <c r="B168" s="43"/>
      <c r="C168" s="43"/>
      <c r="D168" s="43"/>
      <c r="E168" s="43"/>
      <c r="F168" s="43"/>
      <c r="G168" s="43"/>
      <c r="H168" s="43"/>
      <c r="I168" s="43"/>
      <c r="J168" s="43"/>
      <c r="K168" s="43"/>
      <c r="L168" s="43"/>
      <c r="M168" s="43"/>
      <c r="N168" s="43"/>
    </row>
    <row r="169" spans="1:14" ht="13.5">
      <c r="A169" s="43"/>
      <c r="B169" s="43"/>
      <c r="C169" s="43"/>
      <c r="D169" s="43"/>
      <c r="E169" s="43"/>
      <c r="F169" s="43"/>
      <c r="G169" s="43"/>
      <c r="H169" s="43"/>
      <c r="I169" s="43"/>
      <c r="J169" s="43"/>
      <c r="K169" s="43"/>
      <c r="L169" s="43"/>
      <c r="M169" s="43"/>
      <c r="N169" s="43"/>
    </row>
    <row r="170" spans="1:14" ht="13.5">
      <c r="A170" s="43"/>
      <c r="B170" s="43"/>
      <c r="C170" s="43"/>
      <c r="D170" s="43"/>
      <c r="E170" s="43"/>
      <c r="F170" s="43"/>
      <c r="G170" s="43"/>
      <c r="H170" s="43"/>
      <c r="I170" s="43"/>
      <c r="J170" s="43"/>
      <c r="K170" s="43"/>
      <c r="L170" s="43"/>
      <c r="M170" s="43"/>
      <c r="N170" s="43"/>
    </row>
    <row r="171" spans="1:14" ht="13.5">
      <c r="A171" s="43"/>
      <c r="B171" s="43"/>
      <c r="C171" s="43"/>
      <c r="D171" s="43"/>
      <c r="E171" s="43"/>
      <c r="F171" s="43"/>
      <c r="G171" s="43"/>
      <c r="H171" s="43"/>
      <c r="I171" s="43"/>
      <c r="J171" s="43"/>
      <c r="K171" s="43"/>
      <c r="L171" s="43"/>
      <c r="M171" s="43"/>
      <c r="N171" s="43"/>
    </row>
    <row r="172" spans="1:14" ht="13.5">
      <c r="A172" s="43"/>
      <c r="B172" s="43"/>
      <c r="C172" s="43"/>
      <c r="D172" s="43"/>
      <c r="E172" s="43"/>
      <c r="F172" s="43"/>
      <c r="G172" s="43"/>
      <c r="H172" s="43"/>
      <c r="I172" s="43"/>
      <c r="J172" s="43"/>
      <c r="K172" s="43"/>
      <c r="L172" s="43"/>
      <c r="M172" s="43"/>
      <c r="N172" s="43"/>
    </row>
    <row r="173" spans="1:14" ht="13.5">
      <c r="A173" s="43"/>
      <c r="B173" s="43"/>
      <c r="C173" s="43"/>
      <c r="D173" s="43"/>
      <c r="E173" s="43"/>
      <c r="F173" s="43"/>
      <c r="G173" s="43"/>
      <c r="H173" s="43"/>
      <c r="I173" s="43"/>
      <c r="J173" s="43"/>
      <c r="K173" s="43"/>
      <c r="L173" s="43"/>
      <c r="M173" s="43"/>
      <c r="N173" s="43"/>
    </row>
    <row r="174" spans="1:14" ht="13.5">
      <c r="A174" s="43"/>
      <c r="B174" s="43"/>
      <c r="C174" s="43"/>
      <c r="D174" s="43"/>
      <c r="E174" s="43"/>
      <c r="F174" s="43"/>
      <c r="G174" s="43"/>
      <c r="H174" s="43"/>
      <c r="I174" s="43"/>
      <c r="J174" s="43"/>
      <c r="K174" s="43"/>
      <c r="L174" s="43"/>
      <c r="M174" s="43"/>
      <c r="N174" s="43"/>
    </row>
    <row r="175" spans="1:14" ht="13.5">
      <c r="A175" s="43"/>
      <c r="B175" s="43"/>
      <c r="C175" s="43"/>
      <c r="D175" s="43"/>
      <c r="E175" s="43"/>
      <c r="F175" s="43"/>
      <c r="G175" s="43"/>
      <c r="H175" s="43"/>
      <c r="I175" s="43"/>
      <c r="J175" s="43"/>
      <c r="K175" s="43"/>
      <c r="L175" s="43"/>
      <c r="M175" s="43"/>
      <c r="N175" s="43"/>
    </row>
    <row r="176" spans="1:14" ht="13.5">
      <c r="A176" s="43"/>
      <c r="B176" s="43"/>
      <c r="C176" s="43"/>
      <c r="D176" s="43"/>
      <c r="E176" s="43"/>
      <c r="F176" s="43"/>
      <c r="G176" s="43"/>
      <c r="H176" s="43"/>
      <c r="I176" s="43"/>
      <c r="J176" s="43"/>
      <c r="K176" s="43"/>
      <c r="L176" s="43"/>
      <c r="M176" s="43"/>
      <c r="N176" s="43"/>
    </row>
    <row r="177" spans="1:14" ht="13.5">
      <c r="A177" s="43"/>
      <c r="B177" s="43"/>
      <c r="C177" s="43"/>
      <c r="D177" s="43"/>
      <c r="E177" s="43"/>
      <c r="F177" s="43"/>
      <c r="G177" s="43"/>
      <c r="H177" s="43"/>
      <c r="I177" s="43"/>
      <c r="J177" s="43"/>
      <c r="K177" s="43"/>
      <c r="L177" s="43"/>
      <c r="M177" s="43"/>
      <c r="N177" s="43"/>
    </row>
    <row r="178" spans="1:14" ht="13.5">
      <c r="A178" s="43"/>
      <c r="B178" s="43"/>
      <c r="C178" s="43"/>
      <c r="D178" s="43"/>
      <c r="E178" s="43"/>
      <c r="F178" s="43"/>
      <c r="G178" s="43"/>
      <c r="H178" s="43"/>
      <c r="I178" s="43"/>
      <c r="J178" s="43"/>
      <c r="K178" s="43"/>
      <c r="L178" s="43"/>
      <c r="M178" s="43"/>
      <c r="N178" s="43"/>
    </row>
    <row r="179" spans="1:14" ht="13.5">
      <c r="A179" s="43"/>
      <c r="B179" s="43"/>
      <c r="C179" s="43"/>
      <c r="D179" s="43"/>
      <c r="E179" s="43"/>
      <c r="F179" s="43"/>
      <c r="G179" s="43"/>
      <c r="H179" s="43"/>
      <c r="I179" s="43"/>
      <c r="J179" s="43"/>
      <c r="K179" s="43"/>
      <c r="L179" s="43"/>
      <c r="M179" s="43"/>
      <c r="N179" s="43"/>
    </row>
    <row r="180" spans="1:14" ht="13.5">
      <c r="A180" s="43"/>
      <c r="B180" s="43"/>
      <c r="C180" s="43"/>
      <c r="D180" s="43"/>
      <c r="E180" s="43"/>
      <c r="F180" s="43"/>
      <c r="G180" s="43"/>
      <c r="H180" s="43"/>
      <c r="I180" s="43"/>
      <c r="J180" s="43"/>
      <c r="K180" s="43"/>
      <c r="L180" s="43"/>
      <c r="M180" s="43"/>
      <c r="N180" s="43"/>
    </row>
    <row r="181" spans="1:14" ht="13.5">
      <c r="A181" s="43"/>
      <c r="B181" s="43"/>
      <c r="C181" s="43"/>
      <c r="D181" s="43"/>
      <c r="E181" s="43"/>
      <c r="F181" s="43"/>
      <c r="G181" s="43"/>
      <c r="H181" s="43"/>
      <c r="I181" s="43"/>
      <c r="J181" s="43"/>
      <c r="K181" s="43"/>
      <c r="L181" s="43"/>
      <c r="M181" s="43"/>
      <c r="N181" s="43"/>
    </row>
    <row r="182" spans="1:14" ht="13.5">
      <c r="A182" s="43"/>
      <c r="B182" s="43"/>
      <c r="C182" s="43"/>
      <c r="D182" s="43"/>
      <c r="E182" s="43"/>
      <c r="F182" s="43"/>
      <c r="G182" s="43"/>
      <c r="H182" s="43"/>
      <c r="I182" s="43"/>
      <c r="J182" s="43"/>
      <c r="K182" s="43"/>
      <c r="L182" s="43"/>
      <c r="M182" s="43"/>
      <c r="N182" s="43"/>
    </row>
    <row r="183" spans="1:14" ht="13.5">
      <c r="A183" s="43"/>
      <c r="B183" s="43"/>
      <c r="C183" s="43"/>
      <c r="D183" s="43"/>
      <c r="E183" s="43"/>
      <c r="F183" s="43"/>
      <c r="G183" s="43"/>
      <c r="H183" s="43"/>
      <c r="I183" s="43"/>
      <c r="J183" s="43"/>
      <c r="K183" s="43"/>
      <c r="L183" s="43"/>
      <c r="M183" s="43"/>
      <c r="N183" s="43"/>
    </row>
    <row r="184" spans="1:14" ht="13.5">
      <c r="A184" s="43"/>
      <c r="B184" s="43"/>
      <c r="C184" s="43"/>
      <c r="D184" s="43"/>
      <c r="E184" s="43"/>
      <c r="F184" s="43"/>
      <c r="G184" s="43"/>
      <c r="H184" s="43"/>
      <c r="I184" s="43"/>
      <c r="J184" s="43"/>
      <c r="K184" s="43"/>
      <c r="L184" s="43"/>
      <c r="M184" s="43"/>
      <c r="N184" s="43"/>
    </row>
    <row r="185" spans="1:14" ht="13.5">
      <c r="A185" s="43"/>
      <c r="B185" s="43"/>
      <c r="C185" s="43"/>
      <c r="D185" s="43"/>
      <c r="E185" s="43"/>
      <c r="F185" s="43"/>
      <c r="G185" s="43"/>
      <c r="H185" s="43"/>
      <c r="I185" s="43"/>
      <c r="J185" s="43"/>
      <c r="K185" s="43"/>
      <c r="L185" s="43"/>
      <c r="M185" s="43"/>
      <c r="N185" s="43"/>
    </row>
    <row r="186" spans="1:14" ht="13.5">
      <c r="A186" s="43"/>
      <c r="B186" s="43"/>
      <c r="C186" s="43"/>
      <c r="D186" s="43"/>
      <c r="E186" s="43"/>
      <c r="F186" s="43"/>
      <c r="G186" s="43"/>
      <c r="H186" s="43"/>
      <c r="I186" s="43"/>
      <c r="J186" s="43"/>
      <c r="K186" s="43"/>
      <c r="L186" s="43"/>
      <c r="M186" s="43"/>
      <c r="N186" s="43"/>
    </row>
    <row r="187" spans="1:14" ht="13.5">
      <c r="A187" s="43"/>
      <c r="B187" s="43"/>
      <c r="C187" s="43"/>
      <c r="D187" s="43"/>
      <c r="E187" s="43"/>
      <c r="F187" s="43"/>
      <c r="G187" s="43"/>
      <c r="H187" s="43"/>
      <c r="I187" s="43"/>
      <c r="J187" s="43"/>
      <c r="K187" s="43"/>
      <c r="L187" s="43"/>
      <c r="M187" s="43"/>
      <c r="N187" s="43"/>
    </row>
    <row r="188" spans="1:14" ht="13.5">
      <c r="A188" s="43"/>
      <c r="B188" s="43"/>
      <c r="C188" s="43"/>
      <c r="D188" s="43"/>
      <c r="E188" s="43"/>
      <c r="F188" s="43"/>
      <c r="G188" s="43"/>
      <c r="H188" s="43"/>
      <c r="I188" s="43"/>
      <c r="J188" s="43"/>
      <c r="K188" s="43"/>
      <c r="L188" s="43"/>
      <c r="M188" s="43"/>
      <c r="N188" s="43"/>
    </row>
    <row r="189" spans="1:14" ht="13.5">
      <c r="A189" s="43"/>
      <c r="B189" s="43"/>
      <c r="C189" s="43"/>
      <c r="D189" s="43"/>
      <c r="E189" s="43"/>
      <c r="F189" s="43"/>
      <c r="G189" s="43"/>
      <c r="H189" s="43"/>
      <c r="I189" s="43"/>
      <c r="J189" s="43"/>
      <c r="K189" s="43"/>
      <c r="L189" s="43"/>
      <c r="M189" s="43"/>
      <c r="N189" s="43"/>
    </row>
    <row r="190" spans="1:14" ht="13.5">
      <c r="A190" s="43"/>
      <c r="B190" s="43"/>
      <c r="C190" s="43"/>
      <c r="D190" s="43"/>
      <c r="E190" s="43"/>
      <c r="F190" s="43"/>
      <c r="G190" s="43"/>
      <c r="H190" s="43"/>
      <c r="I190" s="43"/>
      <c r="J190" s="43"/>
      <c r="K190" s="43"/>
      <c r="L190" s="43"/>
      <c r="M190" s="43"/>
      <c r="N190" s="43"/>
    </row>
    <row r="191" spans="1:14" ht="13.5">
      <c r="A191" s="43"/>
      <c r="B191" s="43"/>
      <c r="C191" s="43"/>
      <c r="D191" s="43"/>
      <c r="E191" s="43"/>
      <c r="F191" s="43"/>
      <c r="G191" s="43"/>
      <c r="H191" s="43"/>
      <c r="I191" s="43"/>
      <c r="J191" s="43"/>
      <c r="K191" s="43"/>
      <c r="L191" s="43"/>
      <c r="M191" s="43"/>
      <c r="N191" s="43"/>
    </row>
    <row r="192" spans="1:14" ht="13.5">
      <c r="A192" s="43"/>
      <c r="B192" s="43"/>
      <c r="C192" s="43"/>
      <c r="D192" s="43"/>
      <c r="E192" s="43"/>
      <c r="F192" s="43"/>
      <c r="G192" s="43"/>
      <c r="H192" s="43"/>
      <c r="I192" s="43"/>
      <c r="J192" s="43"/>
      <c r="K192" s="43"/>
      <c r="L192" s="43"/>
      <c r="M192" s="43"/>
      <c r="N192" s="43"/>
    </row>
    <row r="193" spans="1:14" ht="13.5">
      <c r="A193" s="43"/>
      <c r="B193" s="43"/>
      <c r="C193" s="43"/>
      <c r="D193" s="43"/>
      <c r="E193" s="43"/>
      <c r="F193" s="43"/>
      <c r="G193" s="43"/>
      <c r="H193" s="43"/>
      <c r="I193" s="43"/>
      <c r="J193" s="43"/>
      <c r="K193" s="43"/>
      <c r="L193" s="43"/>
      <c r="M193" s="43"/>
      <c r="N193" s="43"/>
    </row>
    <row r="194" spans="1:14" ht="13.5">
      <c r="A194" s="43"/>
      <c r="B194" s="43"/>
      <c r="C194" s="43"/>
      <c r="D194" s="43"/>
      <c r="E194" s="43"/>
      <c r="F194" s="43"/>
      <c r="G194" s="43"/>
      <c r="H194" s="43"/>
      <c r="I194" s="43"/>
      <c r="J194" s="43"/>
      <c r="K194" s="43"/>
      <c r="L194" s="43"/>
      <c r="M194" s="43"/>
      <c r="N194" s="43"/>
    </row>
    <row r="195" spans="1:14" ht="13.5">
      <c r="A195" s="43"/>
      <c r="B195" s="43"/>
      <c r="C195" s="43"/>
      <c r="D195" s="43"/>
      <c r="E195" s="43"/>
      <c r="F195" s="43"/>
      <c r="G195" s="43"/>
      <c r="H195" s="43"/>
      <c r="I195" s="43"/>
      <c r="J195" s="43"/>
      <c r="K195" s="43"/>
      <c r="L195" s="43"/>
      <c r="M195" s="43"/>
      <c r="N195" s="43"/>
    </row>
    <row r="196" spans="1:14" ht="13.5">
      <c r="A196" s="43"/>
      <c r="B196" s="43"/>
      <c r="C196" s="43"/>
      <c r="D196" s="43"/>
      <c r="E196" s="43"/>
      <c r="F196" s="43"/>
      <c r="G196" s="43"/>
      <c r="H196" s="43"/>
      <c r="I196" s="43"/>
      <c r="J196" s="43"/>
      <c r="K196" s="43"/>
      <c r="L196" s="43"/>
      <c r="M196" s="43"/>
      <c r="N196" s="43"/>
    </row>
    <row r="197" spans="1:14" ht="13.5">
      <c r="A197" s="43"/>
      <c r="B197" s="43"/>
      <c r="C197" s="43"/>
      <c r="D197" s="43"/>
      <c r="E197" s="43"/>
      <c r="F197" s="43"/>
      <c r="G197" s="43"/>
      <c r="H197" s="43"/>
      <c r="I197" s="43"/>
      <c r="J197" s="43"/>
      <c r="K197" s="43"/>
      <c r="L197" s="43"/>
      <c r="M197" s="43"/>
      <c r="N197" s="43"/>
    </row>
    <row r="198" spans="1:14" ht="13.5">
      <c r="A198" s="43"/>
      <c r="B198" s="43"/>
      <c r="C198" s="43"/>
      <c r="D198" s="43"/>
      <c r="E198" s="43"/>
      <c r="F198" s="43"/>
      <c r="G198" s="43"/>
      <c r="H198" s="43"/>
      <c r="I198" s="43"/>
      <c r="J198" s="43"/>
      <c r="K198" s="43"/>
      <c r="L198" s="43"/>
      <c r="M198" s="43"/>
      <c r="N198" s="43"/>
    </row>
    <row r="199" spans="1:14" ht="13.5">
      <c r="A199" s="43"/>
      <c r="B199" s="43"/>
      <c r="C199" s="43"/>
      <c r="D199" s="43"/>
      <c r="E199" s="43"/>
      <c r="F199" s="43"/>
      <c r="G199" s="43"/>
      <c r="H199" s="43"/>
      <c r="I199" s="43"/>
      <c r="J199" s="43"/>
      <c r="K199" s="43"/>
      <c r="L199" s="43"/>
      <c r="M199" s="43"/>
      <c r="N199" s="43"/>
    </row>
    <row r="200" spans="1:14" ht="13.5">
      <c r="A200" s="43"/>
      <c r="B200" s="43"/>
      <c r="C200" s="43"/>
      <c r="D200" s="43"/>
      <c r="E200" s="43"/>
      <c r="F200" s="43"/>
      <c r="G200" s="43"/>
      <c r="H200" s="43"/>
      <c r="I200" s="43"/>
      <c r="J200" s="43"/>
      <c r="K200" s="43"/>
      <c r="L200" s="43"/>
      <c r="M200" s="43"/>
      <c r="N200" s="43"/>
    </row>
    <row r="201" spans="1:14" ht="13.5">
      <c r="A201" s="43"/>
      <c r="B201" s="43"/>
      <c r="C201" s="43"/>
      <c r="D201" s="43"/>
      <c r="E201" s="43"/>
      <c r="F201" s="43"/>
      <c r="G201" s="43"/>
      <c r="H201" s="43"/>
      <c r="I201" s="43"/>
      <c r="J201" s="43"/>
      <c r="K201" s="43"/>
      <c r="L201" s="43"/>
      <c r="M201" s="43"/>
      <c r="N201" s="43"/>
    </row>
    <row r="202" spans="1:14" ht="13.5">
      <c r="A202" s="43"/>
      <c r="B202" s="43"/>
      <c r="C202" s="43"/>
      <c r="D202" s="43"/>
      <c r="E202" s="43"/>
      <c r="F202" s="43"/>
      <c r="G202" s="43"/>
      <c r="H202" s="43"/>
      <c r="I202" s="43"/>
      <c r="J202" s="43"/>
      <c r="K202" s="43"/>
      <c r="L202" s="43"/>
      <c r="M202" s="43"/>
      <c r="N202" s="43"/>
    </row>
    <row r="203" spans="1:14" ht="13.5">
      <c r="A203" s="43"/>
      <c r="B203" s="43"/>
      <c r="C203" s="43"/>
      <c r="D203" s="43"/>
      <c r="E203" s="43"/>
      <c r="F203" s="43"/>
      <c r="G203" s="43"/>
      <c r="H203" s="43"/>
      <c r="I203" s="43"/>
      <c r="J203" s="43"/>
      <c r="K203" s="43"/>
      <c r="L203" s="43"/>
      <c r="M203" s="43"/>
      <c r="N203" s="43"/>
    </row>
    <row r="204" spans="1:14" ht="13.5">
      <c r="A204" s="43"/>
      <c r="B204" s="43"/>
      <c r="C204" s="43"/>
      <c r="D204" s="43"/>
      <c r="E204" s="43"/>
      <c r="F204" s="43"/>
      <c r="G204" s="43"/>
      <c r="H204" s="43"/>
      <c r="I204" s="43"/>
      <c r="J204" s="43"/>
      <c r="K204" s="43"/>
      <c r="L204" s="43"/>
      <c r="M204" s="43"/>
      <c r="N204" s="43"/>
    </row>
    <row r="205" spans="1:14" ht="13.5">
      <c r="A205" s="43"/>
      <c r="B205" s="43"/>
      <c r="C205" s="43"/>
      <c r="D205" s="43"/>
      <c r="E205" s="43"/>
      <c r="F205" s="43"/>
      <c r="G205" s="43"/>
      <c r="H205" s="43"/>
      <c r="I205" s="43"/>
      <c r="J205" s="43"/>
      <c r="K205" s="43"/>
      <c r="L205" s="43"/>
      <c r="M205" s="43"/>
      <c r="N205" s="43"/>
    </row>
    <row r="206" spans="1:14" ht="13.5">
      <c r="A206" s="43"/>
      <c r="B206" s="43"/>
      <c r="C206" s="43"/>
      <c r="D206" s="43"/>
      <c r="E206" s="43"/>
      <c r="F206" s="43"/>
      <c r="G206" s="43"/>
      <c r="H206" s="43"/>
      <c r="I206" s="43"/>
      <c r="J206" s="43"/>
      <c r="K206" s="43"/>
      <c r="L206" s="43"/>
      <c r="M206" s="43"/>
      <c r="N206" s="43"/>
    </row>
    <row r="207" spans="1:14" ht="13.5">
      <c r="A207" s="43"/>
      <c r="B207" s="43"/>
      <c r="C207" s="43"/>
      <c r="D207" s="43"/>
      <c r="E207" s="43"/>
      <c r="F207" s="43"/>
      <c r="G207" s="43"/>
      <c r="H207" s="43"/>
      <c r="I207" s="43"/>
      <c r="J207" s="43"/>
      <c r="K207" s="43"/>
      <c r="L207" s="43"/>
      <c r="M207" s="43"/>
      <c r="N207" s="43"/>
    </row>
    <row r="208" spans="1:14" ht="13.5">
      <c r="A208" s="43"/>
      <c r="B208" s="43"/>
      <c r="C208" s="43"/>
      <c r="D208" s="43"/>
      <c r="E208" s="43"/>
      <c r="F208" s="43"/>
      <c r="G208" s="43"/>
      <c r="H208" s="43"/>
      <c r="I208" s="43"/>
      <c r="J208" s="43"/>
      <c r="K208" s="43"/>
      <c r="L208" s="43"/>
      <c r="M208" s="43"/>
      <c r="N208" s="43"/>
    </row>
    <row r="209" spans="1:14" ht="13.5">
      <c r="A209" s="43"/>
      <c r="B209" s="43"/>
      <c r="C209" s="43"/>
      <c r="D209" s="43"/>
      <c r="E209" s="43"/>
      <c r="F209" s="43"/>
      <c r="G209" s="43"/>
      <c r="H209" s="43"/>
      <c r="I209" s="43"/>
      <c r="J209" s="43"/>
      <c r="K209" s="43"/>
      <c r="L209" s="43"/>
      <c r="M209" s="43"/>
      <c r="N209" s="43"/>
    </row>
    <row r="210" spans="1:14" ht="13.5">
      <c r="A210" s="43"/>
      <c r="B210" s="43"/>
      <c r="C210" s="43"/>
      <c r="D210" s="43"/>
      <c r="E210" s="43"/>
      <c r="F210" s="43"/>
      <c r="G210" s="43"/>
      <c r="H210" s="43"/>
      <c r="I210" s="43"/>
      <c r="J210" s="43"/>
      <c r="K210" s="43"/>
      <c r="L210" s="43"/>
      <c r="M210" s="43"/>
      <c r="N210" s="43"/>
    </row>
    <row r="211" spans="1:14" ht="13.5">
      <c r="A211" s="43"/>
      <c r="B211" s="43"/>
      <c r="C211" s="43"/>
      <c r="D211" s="43"/>
      <c r="E211" s="43"/>
      <c r="F211" s="43"/>
      <c r="G211" s="43"/>
      <c r="H211" s="43"/>
      <c r="I211" s="43"/>
      <c r="J211" s="43"/>
      <c r="K211" s="43"/>
      <c r="L211" s="43"/>
      <c r="M211" s="43"/>
      <c r="N211" s="43"/>
    </row>
    <row r="212" spans="1:14" ht="13.5">
      <c r="A212" s="43"/>
      <c r="B212" s="43"/>
      <c r="C212" s="43"/>
      <c r="D212" s="43"/>
      <c r="E212" s="43"/>
      <c r="F212" s="43"/>
      <c r="G212" s="43"/>
      <c r="H212" s="43"/>
      <c r="I212" s="43"/>
      <c r="J212" s="43"/>
      <c r="K212" s="43"/>
      <c r="L212" s="43"/>
      <c r="M212" s="43"/>
      <c r="N212" s="43"/>
    </row>
    <row r="213" spans="1:14" ht="13.5">
      <c r="A213" s="43"/>
      <c r="B213" s="43"/>
      <c r="C213" s="43"/>
      <c r="D213" s="43"/>
      <c r="E213" s="43"/>
      <c r="F213" s="43"/>
      <c r="G213" s="43"/>
      <c r="H213" s="43"/>
      <c r="I213" s="43"/>
      <c r="J213" s="43"/>
      <c r="K213" s="43"/>
      <c r="L213" s="43"/>
      <c r="M213" s="43"/>
      <c r="N213" s="43"/>
    </row>
    <row r="214" spans="1:14" ht="13.5">
      <c r="A214" s="43"/>
      <c r="B214" s="43"/>
      <c r="C214" s="43"/>
      <c r="D214" s="43"/>
      <c r="E214" s="43"/>
      <c r="F214" s="43"/>
      <c r="G214" s="43"/>
      <c r="H214" s="43"/>
      <c r="I214" s="43"/>
      <c r="J214" s="43"/>
      <c r="K214" s="43"/>
      <c r="L214" s="43"/>
      <c r="M214" s="43"/>
      <c r="N214" s="43"/>
    </row>
    <row r="215" spans="1:14" ht="13.5">
      <c r="A215" s="43"/>
      <c r="B215" s="43"/>
      <c r="C215" s="43"/>
      <c r="D215" s="43"/>
      <c r="E215" s="43"/>
      <c r="F215" s="43"/>
      <c r="G215" s="43"/>
      <c r="H215" s="43"/>
      <c r="I215" s="43"/>
      <c r="J215" s="43"/>
      <c r="K215" s="43"/>
      <c r="L215" s="43"/>
      <c r="M215" s="43"/>
      <c r="N215" s="43"/>
    </row>
    <row r="216" spans="1:14" ht="13.5">
      <c r="A216" s="43"/>
      <c r="B216" s="43"/>
      <c r="C216" s="43"/>
      <c r="D216" s="43"/>
      <c r="E216" s="43"/>
      <c r="F216" s="43"/>
      <c r="G216" s="43"/>
      <c r="H216" s="43"/>
      <c r="I216" s="43"/>
      <c r="J216" s="43"/>
      <c r="K216" s="43"/>
      <c r="L216" s="43"/>
      <c r="M216" s="43"/>
      <c r="N216" s="43"/>
    </row>
    <row r="217" spans="1:14" ht="13.5">
      <c r="A217" s="43"/>
      <c r="B217" s="43"/>
      <c r="C217" s="43"/>
      <c r="D217" s="43"/>
      <c r="E217" s="43"/>
      <c r="F217" s="43"/>
      <c r="G217" s="43"/>
      <c r="H217" s="43"/>
      <c r="I217" s="43"/>
      <c r="J217" s="43"/>
      <c r="K217" s="43"/>
      <c r="L217" s="43"/>
      <c r="M217" s="43"/>
      <c r="N217" s="43"/>
    </row>
    <row r="218" spans="1:14" ht="13.5">
      <c r="A218" s="43"/>
      <c r="B218" s="43"/>
      <c r="C218" s="43"/>
      <c r="D218" s="43"/>
      <c r="E218" s="43"/>
      <c r="F218" s="43"/>
      <c r="G218" s="43"/>
      <c r="H218" s="43"/>
      <c r="I218" s="43"/>
      <c r="J218" s="43"/>
      <c r="K218" s="43"/>
      <c r="L218" s="43"/>
      <c r="M218" s="43"/>
      <c r="N218" s="43"/>
    </row>
    <row r="219" spans="1:14" ht="13.5">
      <c r="A219" s="43"/>
      <c r="B219" s="43"/>
      <c r="C219" s="43"/>
      <c r="D219" s="43"/>
      <c r="E219" s="43"/>
      <c r="F219" s="43"/>
      <c r="G219" s="43"/>
      <c r="H219" s="43"/>
      <c r="I219" s="43"/>
      <c r="J219" s="43"/>
      <c r="K219" s="43"/>
      <c r="L219" s="43"/>
      <c r="M219" s="43"/>
      <c r="N219" s="43"/>
    </row>
    <row r="220" spans="1:14" ht="13.5">
      <c r="A220" s="43"/>
      <c r="B220" s="43"/>
      <c r="C220" s="43"/>
      <c r="D220" s="43"/>
      <c r="E220" s="43"/>
      <c r="F220" s="43"/>
      <c r="G220" s="43"/>
      <c r="H220" s="43"/>
      <c r="I220" s="43"/>
      <c r="J220" s="43"/>
      <c r="K220" s="43"/>
      <c r="L220" s="43"/>
      <c r="M220" s="43"/>
      <c r="N220" s="43"/>
    </row>
    <row r="221" spans="1:14" ht="13.5">
      <c r="A221" s="43"/>
      <c r="B221" s="43"/>
      <c r="C221" s="43"/>
      <c r="D221" s="43"/>
      <c r="E221" s="43"/>
      <c r="F221" s="43"/>
      <c r="G221" s="43"/>
      <c r="H221" s="43"/>
      <c r="I221" s="43"/>
      <c r="J221" s="43"/>
      <c r="K221" s="43"/>
      <c r="L221" s="43"/>
      <c r="M221" s="43"/>
      <c r="N221" s="43"/>
    </row>
    <row r="222" spans="1:14" ht="13.5">
      <c r="A222" s="43"/>
      <c r="B222" s="43"/>
      <c r="C222" s="43"/>
      <c r="D222" s="43"/>
      <c r="E222" s="43"/>
      <c r="F222" s="43"/>
      <c r="G222" s="43"/>
      <c r="H222" s="43"/>
      <c r="I222" s="43"/>
      <c r="J222" s="43"/>
      <c r="K222" s="43"/>
      <c r="L222" s="43"/>
      <c r="M222" s="43"/>
      <c r="N222" s="43"/>
    </row>
    <row r="223" spans="1:14" ht="13.5">
      <c r="A223" s="43"/>
      <c r="B223" s="43"/>
      <c r="C223" s="43"/>
      <c r="D223" s="43"/>
      <c r="E223" s="43"/>
      <c r="F223" s="43"/>
      <c r="G223" s="43"/>
      <c r="H223" s="43"/>
      <c r="I223" s="43"/>
      <c r="J223" s="43"/>
      <c r="K223" s="43"/>
      <c r="L223" s="43"/>
      <c r="M223" s="43"/>
      <c r="N223" s="43"/>
    </row>
    <row r="224" spans="1:14" ht="13.5">
      <c r="A224" s="43"/>
      <c r="B224" s="43"/>
      <c r="C224" s="43"/>
      <c r="D224" s="43"/>
      <c r="E224" s="43"/>
      <c r="F224" s="43"/>
      <c r="G224" s="43"/>
      <c r="H224" s="43"/>
      <c r="I224" s="43"/>
      <c r="J224" s="43"/>
      <c r="K224" s="43"/>
      <c r="L224" s="43"/>
      <c r="M224" s="43"/>
      <c r="N224" s="43"/>
    </row>
    <row r="225" spans="1:14" ht="13.5">
      <c r="A225" s="43"/>
      <c r="B225" s="43"/>
      <c r="C225" s="43"/>
      <c r="D225" s="43"/>
      <c r="E225" s="43"/>
      <c r="F225" s="43"/>
      <c r="G225" s="43"/>
      <c r="H225" s="43"/>
      <c r="I225" s="43"/>
      <c r="J225" s="43"/>
      <c r="K225" s="43"/>
      <c r="L225" s="43"/>
      <c r="M225" s="43"/>
      <c r="N225" s="43"/>
    </row>
    <row r="226" spans="1:14" ht="13.5">
      <c r="A226" s="43"/>
      <c r="B226" s="43"/>
      <c r="C226" s="43"/>
      <c r="D226" s="43"/>
      <c r="E226" s="43"/>
      <c r="F226" s="43"/>
      <c r="G226" s="43"/>
      <c r="H226" s="43"/>
      <c r="I226" s="43"/>
      <c r="J226" s="43"/>
      <c r="K226" s="43"/>
      <c r="L226" s="43"/>
      <c r="M226" s="43"/>
      <c r="N226" s="43"/>
    </row>
    <row r="227" spans="1:14" ht="13.5">
      <c r="A227" s="43"/>
      <c r="B227" s="43"/>
      <c r="C227" s="43"/>
      <c r="D227" s="43"/>
      <c r="E227" s="43"/>
      <c r="F227" s="43"/>
      <c r="G227" s="43"/>
      <c r="H227" s="43"/>
      <c r="I227" s="43"/>
      <c r="J227" s="43"/>
      <c r="K227" s="43"/>
      <c r="L227" s="43"/>
      <c r="M227" s="43"/>
      <c r="N227" s="43"/>
    </row>
    <row r="228" spans="1:14" ht="13.5">
      <c r="A228" s="43"/>
      <c r="B228" s="43"/>
      <c r="C228" s="43"/>
      <c r="D228" s="43"/>
      <c r="E228" s="43"/>
      <c r="F228" s="43"/>
      <c r="G228" s="43"/>
      <c r="H228" s="43"/>
      <c r="I228" s="43"/>
      <c r="J228" s="43"/>
      <c r="K228" s="43"/>
      <c r="L228" s="43"/>
      <c r="M228" s="43"/>
      <c r="N228" s="43"/>
    </row>
    <row r="229" spans="1:14" ht="13.5">
      <c r="A229" s="43"/>
      <c r="B229" s="43"/>
      <c r="C229" s="43"/>
      <c r="D229" s="43"/>
      <c r="E229" s="43"/>
      <c r="F229" s="43"/>
      <c r="G229" s="43"/>
      <c r="H229" s="43"/>
      <c r="I229" s="43"/>
      <c r="J229" s="43"/>
      <c r="K229" s="43"/>
      <c r="L229" s="43"/>
      <c r="M229" s="43"/>
      <c r="N229" s="43"/>
    </row>
    <row r="230" spans="1:14" ht="13.5">
      <c r="A230" s="43"/>
      <c r="B230" s="43"/>
      <c r="C230" s="43"/>
      <c r="D230" s="43"/>
      <c r="E230" s="43"/>
      <c r="F230" s="43"/>
      <c r="G230" s="43"/>
      <c r="H230" s="43"/>
      <c r="I230" s="43"/>
      <c r="J230" s="43"/>
      <c r="K230" s="43"/>
      <c r="L230" s="43"/>
      <c r="M230" s="43"/>
      <c r="N230" s="43"/>
    </row>
    <row r="231" spans="1:14" ht="13.5">
      <c r="A231" s="43"/>
      <c r="B231" s="43"/>
      <c r="C231" s="43"/>
      <c r="D231" s="43"/>
      <c r="E231" s="43"/>
      <c r="F231" s="43"/>
      <c r="G231" s="43"/>
      <c r="H231" s="43"/>
      <c r="I231" s="43"/>
      <c r="J231" s="43"/>
      <c r="K231" s="43"/>
      <c r="L231" s="43"/>
      <c r="M231" s="43"/>
      <c r="N231" s="43"/>
    </row>
    <row r="232" spans="1:14" ht="13.5">
      <c r="A232" s="43"/>
      <c r="B232" s="43"/>
      <c r="C232" s="43"/>
      <c r="D232" s="43"/>
      <c r="E232" s="43"/>
      <c r="F232" s="43"/>
      <c r="G232" s="43"/>
      <c r="H232" s="43"/>
      <c r="I232" s="43"/>
      <c r="J232" s="43"/>
      <c r="K232" s="43"/>
      <c r="L232" s="43"/>
      <c r="M232" s="43"/>
      <c r="N232" s="43"/>
    </row>
    <row r="233" spans="1:14" ht="13.5">
      <c r="A233" s="43"/>
      <c r="B233" s="43"/>
      <c r="C233" s="43"/>
      <c r="D233" s="43"/>
      <c r="E233" s="43"/>
      <c r="F233" s="43"/>
      <c r="G233" s="43"/>
      <c r="H233" s="43"/>
      <c r="I233" s="43"/>
      <c r="J233" s="43"/>
      <c r="K233" s="43"/>
      <c r="L233" s="43"/>
      <c r="M233" s="43"/>
      <c r="N233" s="43"/>
    </row>
    <row r="234" spans="1:14" ht="13.5">
      <c r="A234" s="43"/>
      <c r="B234" s="43"/>
      <c r="C234" s="43"/>
      <c r="D234" s="43"/>
      <c r="E234" s="43"/>
      <c r="F234" s="43"/>
      <c r="G234" s="43"/>
      <c r="H234" s="43"/>
      <c r="I234" s="43"/>
      <c r="J234" s="43"/>
      <c r="K234" s="43"/>
      <c r="L234" s="43"/>
      <c r="M234" s="43"/>
      <c r="N234" s="43"/>
    </row>
    <row r="235" spans="1:14" ht="13.5">
      <c r="A235" s="43"/>
      <c r="B235" s="43"/>
      <c r="C235" s="43"/>
      <c r="D235" s="43"/>
      <c r="E235" s="43"/>
      <c r="F235" s="43"/>
      <c r="G235" s="43"/>
      <c r="H235" s="43"/>
      <c r="I235" s="43"/>
      <c r="J235" s="43"/>
      <c r="K235" s="43"/>
      <c r="L235" s="43"/>
      <c r="M235" s="43"/>
      <c r="N235" s="43"/>
    </row>
    <row r="236" spans="1:14" ht="13.5">
      <c r="A236" s="43"/>
      <c r="B236" s="43"/>
      <c r="C236" s="43"/>
      <c r="D236" s="43"/>
      <c r="E236" s="43"/>
      <c r="F236" s="43"/>
      <c r="G236" s="43"/>
      <c r="H236" s="43"/>
      <c r="I236" s="43"/>
      <c r="J236" s="43"/>
      <c r="K236" s="43"/>
      <c r="L236" s="43"/>
      <c r="M236" s="43"/>
      <c r="N236" s="43"/>
    </row>
    <row r="237" spans="1:14" ht="13.5">
      <c r="A237" s="43"/>
      <c r="B237" s="43"/>
      <c r="C237" s="43"/>
      <c r="D237" s="43"/>
      <c r="E237" s="43"/>
      <c r="F237" s="43"/>
      <c r="G237" s="43"/>
      <c r="H237" s="43"/>
      <c r="I237" s="43"/>
      <c r="J237" s="43"/>
      <c r="K237" s="43"/>
      <c r="L237" s="43"/>
      <c r="M237" s="43"/>
      <c r="N237" s="43"/>
    </row>
  </sheetData>
  <mergeCells count="80">
    <mergeCell ref="B18:D18"/>
    <mergeCell ref="J1:N1"/>
    <mergeCell ref="J10:K10"/>
    <mergeCell ref="B14:D14"/>
    <mergeCell ref="B15:D15"/>
    <mergeCell ref="A1:I1"/>
    <mergeCell ref="G4:I4"/>
    <mergeCell ref="F6:G6"/>
    <mergeCell ref="C4:E4"/>
    <mergeCell ref="C5:E5"/>
    <mergeCell ref="C2:I2"/>
    <mergeCell ref="C3:I3"/>
    <mergeCell ref="A2:A34"/>
    <mergeCell ref="B16:D16"/>
    <mergeCell ref="B17:D17"/>
    <mergeCell ref="H6:I6"/>
    <mergeCell ref="C9:E9"/>
    <mergeCell ref="C12:E12"/>
    <mergeCell ref="F7:G7"/>
    <mergeCell ref="F8:I8"/>
    <mergeCell ref="B23:D23"/>
    <mergeCell ref="B24:D24"/>
    <mergeCell ref="B19:D19"/>
    <mergeCell ref="B20:D20"/>
    <mergeCell ref="B21:D21"/>
    <mergeCell ref="B22:D22"/>
    <mergeCell ref="I22:N22"/>
    <mergeCell ref="I23:N23"/>
    <mergeCell ref="I24:N24"/>
    <mergeCell ref="I21:N21"/>
    <mergeCell ref="E22:F22"/>
    <mergeCell ref="E23:F23"/>
    <mergeCell ref="E24:F24"/>
    <mergeCell ref="E17:F17"/>
    <mergeCell ref="E21:F21"/>
    <mergeCell ref="E20:F20"/>
    <mergeCell ref="E19:F19"/>
    <mergeCell ref="E18:F18"/>
    <mergeCell ref="H7:I7"/>
    <mergeCell ref="I18:N18"/>
    <mergeCell ref="I19:N19"/>
    <mergeCell ref="I20:N20"/>
    <mergeCell ref="I14:N14"/>
    <mergeCell ref="I15:N15"/>
    <mergeCell ref="I17:N17"/>
    <mergeCell ref="B25:D25"/>
    <mergeCell ref="E25:F25"/>
    <mergeCell ref="I25:N25"/>
    <mergeCell ref="B26:D26"/>
    <mergeCell ref="E26:F26"/>
    <mergeCell ref="I26:N26"/>
    <mergeCell ref="B27:D27"/>
    <mergeCell ref="E27:F27"/>
    <mergeCell ref="I27:N27"/>
    <mergeCell ref="B28:D28"/>
    <mergeCell ref="E28:F28"/>
    <mergeCell ref="I28:N28"/>
    <mergeCell ref="B29:D29"/>
    <mergeCell ref="E29:F29"/>
    <mergeCell ref="I29:N29"/>
    <mergeCell ref="B30:D30"/>
    <mergeCell ref="E30:F30"/>
    <mergeCell ref="I30:N30"/>
    <mergeCell ref="B31:D31"/>
    <mergeCell ref="E31:F31"/>
    <mergeCell ref="I31:N31"/>
    <mergeCell ref="B32:D32"/>
    <mergeCell ref="E32:F32"/>
    <mergeCell ref="I32:N32"/>
    <mergeCell ref="B33:D33"/>
    <mergeCell ref="E33:F33"/>
    <mergeCell ref="I33:N33"/>
    <mergeCell ref="B34:D34"/>
    <mergeCell ref="E34:F34"/>
    <mergeCell ref="I34:N34"/>
    <mergeCell ref="E16:F16"/>
    <mergeCell ref="E15:F15"/>
    <mergeCell ref="E14:F14"/>
    <mergeCell ref="B13:N13"/>
    <mergeCell ref="I16:N16"/>
  </mergeCells>
  <printOptions/>
  <pageMargins left="0.75" right="0.75" top="1" bottom="1" header="0.512" footer="0.512"/>
  <pageSetup horizontalDpi="200" verticalDpi="2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E986"/>
  <sheetViews>
    <sheetView workbookViewId="0" topLeftCell="A1">
      <selection activeCell="H43" sqref="H43"/>
    </sheetView>
  </sheetViews>
  <sheetFormatPr defaultColWidth="9.00390625" defaultRowHeight="13.5"/>
  <cols>
    <col min="1" max="1" width="24.375" style="0" customWidth="1"/>
    <col min="2" max="2" width="16.375" style="0" customWidth="1"/>
    <col min="5" max="5" width="59.25390625" style="13" customWidth="1"/>
  </cols>
  <sheetData>
    <row r="1" spans="1:5" s="1" customFormat="1" ht="13.5">
      <c r="A1" s="36" t="s">
        <v>40</v>
      </c>
      <c r="B1" s="36" t="s">
        <v>17</v>
      </c>
      <c r="C1" s="21" t="s">
        <v>834</v>
      </c>
      <c r="D1" s="21" t="s">
        <v>18</v>
      </c>
      <c r="E1" s="36" t="s">
        <v>835</v>
      </c>
    </row>
    <row r="2" spans="1:5" s="32" customFormat="1" ht="13.5">
      <c r="A2" s="39"/>
      <c r="B2" s="39"/>
      <c r="C2" s="29"/>
      <c r="D2" s="29"/>
      <c r="E2" s="39"/>
    </row>
    <row r="3" spans="1:5" s="1" customFormat="1" ht="13.5">
      <c r="A3" s="6" t="s">
        <v>41</v>
      </c>
      <c r="B3" s="6" t="s">
        <v>45</v>
      </c>
      <c r="C3" s="6" t="s">
        <v>68</v>
      </c>
      <c r="D3" s="6">
        <v>2</v>
      </c>
      <c r="E3" s="38" t="s">
        <v>79</v>
      </c>
    </row>
    <row r="4" spans="1:5" s="1" customFormat="1" ht="13.5">
      <c r="A4" s="6" t="s">
        <v>42</v>
      </c>
      <c r="B4" s="6" t="s">
        <v>46</v>
      </c>
      <c r="C4" s="6" t="s">
        <v>69</v>
      </c>
      <c r="D4" s="6">
        <v>2</v>
      </c>
      <c r="E4" s="38" t="s">
        <v>80</v>
      </c>
    </row>
    <row r="5" spans="1:5" s="1" customFormat="1" ht="13.5">
      <c r="A5" s="6" t="s">
        <v>43</v>
      </c>
      <c r="B5" s="6" t="s">
        <v>46</v>
      </c>
      <c r="C5" s="6" t="s">
        <v>70</v>
      </c>
      <c r="D5" s="6">
        <v>2</v>
      </c>
      <c r="E5" s="38" t="s">
        <v>81</v>
      </c>
    </row>
    <row r="6" spans="1:5" s="1" customFormat="1" ht="13.5">
      <c r="A6" s="6" t="s">
        <v>44</v>
      </c>
      <c r="B6" s="6" t="s">
        <v>47</v>
      </c>
      <c r="C6" s="6" t="s">
        <v>69</v>
      </c>
      <c r="D6" s="6">
        <v>2</v>
      </c>
      <c r="E6" s="38" t="s">
        <v>82</v>
      </c>
    </row>
    <row r="7" spans="1:5" ht="13.5">
      <c r="A7" s="6" t="s">
        <v>49</v>
      </c>
      <c r="B7" s="6" t="s">
        <v>57</v>
      </c>
      <c r="C7" s="6" t="s">
        <v>68</v>
      </c>
      <c r="D7" s="6">
        <v>2</v>
      </c>
      <c r="E7" s="38" t="s">
        <v>88</v>
      </c>
    </row>
    <row r="8" spans="1:5" ht="13.5">
      <c r="A8" s="6" t="s">
        <v>50</v>
      </c>
      <c r="B8" s="6" t="s">
        <v>57</v>
      </c>
      <c r="C8" s="6" t="s">
        <v>68</v>
      </c>
      <c r="D8" s="6">
        <v>2</v>
      </c>
      <c r="E8" s="38" t="s">
        <v>89</v>
      </c>
    </row>
    <row r="9" spans="1:5" ht="13.5">
      <c r="A9" s="6" t="s">
        <v>51</v>
      </c>
      <c r="B9" s="6" t="s">
        <v>45</v>
      </c>
      <c r="C9" s="6" t="s">
        <v>71</v>
      </c>
      <c r="D9" s="6">
        <v>0</v>
      </c>
      <c r="E9" s="38" t="s">
        <v>83</v>
      </c>
    </row>
    <row r="10" spans="1:5" ht="13.5">
      <c r="A10" s="6" t="s">
        <v>52</v>
      </c>
      <c r="B10" s="6" t="s">
        <v>45</v>
      </c>
      <c r="C10" s="6" t="s">
        <v>68</v>
      </c>
      <c r="D10" s="6">
        <v>2</v>
      </c>
      <c r="E10" s="38" t="s">
        <v>84</v>
      </c>
    </row>
    <row r="11" spans="1:5" ht="13.5">
      <c r="A11" s="6" t="s">
        <v>53</v>
      </c>
      <c r="B11" s="6" t="s">
        <v>45</v>
      </c>
      <c r="C11" s="6" t="s">
        <v>72</v>
      </c>
      <c r="D11" s="6">
        <v>2</v>
      </c>
      <c r="E11" s="38" t="s">
        <v>85</v>
      </c>
    </row>
    <row r="12" spans="1:5" ht="13.5">
      <c r="A12" s="6" t="s">
        <v>54</v>
      </c>
      <c r="B12" s="6" t="s">
        <v>45</v>
      </c>
      <c r="C12" s="6" t="s">
        <v>68</v>
      </c>
      <c r="D12" s="6">
        <v>2</v>
      </c>
      <c r="E12" s="38" t="s">
        <v>517</v>
      </c>
    </row>
    <row r="13" spans="1:5" ht="13.5">
      <c r="A13" s="6" t="s">
        <v>55</v>
      </c>
      <c r="B13" s="6" t="s">
        <v>58</v>
      </c>
      <c r="C13" s="6" t="s">
        <v>69</v>
      </c>
      <c r="D13" s="6">
        <v>2</v>
      </c>
      <c r="E13" s="38" t="s">
        <v>86</v>
      </c>
    </row>
    <row r="14" spans="1:5" ht="13.5">
      <c r="A14" s="6" t="s">
        <v>56</v>
      </c>
      <c r="B14" s="6" t="s">
        <v>59</v>
      </c>
      <c r="C14" s="6" t="s">
        <v>74</v>
      </c>
      <c r="D14" s="6">
        <v>2</v>
      </c>
      <c r="E14" s="38" t="s">
        <v>87</v>
      </c>
    </row>
    <row r="15" spans="1:5" ht="13.5">
      <c r="A15" s="6" t="s">
        <v>60</v>
      </c>
      <c r="B15" s="6" t="s">
        <v>66</v>
      </c>
      <c r="C15" s="6" t="s">
        <v>75</v>
      </c>
      <c r="D15" s="6">
        <v>0</v>
      </c>
      <c r="E15" s="38" t="s">
        <v>90</v>
      </c>
    </row>
    <row r="16" spans="1:5" ht="13.5">
      <c r="A16" s="6" t="s">
        <v>61</v>
      </c>
      <c r="B16" s="6" t="s">
        <v>67</v>
      </c>
      <c r="C16" s="6" t="s">
        <v>76</v>
      </c>
      <c r="D16" s="6">
        <v>0</v>
      </c>
      <c r="E16" s="38" t="s">
        <v>91</v>
      </c>
    </row>
    <row r="17" spans="1:5" ht="13.5">
      <c r="A17" s="6" t="s">
        <v>62</v>
      </c>
      <c r="B17" s="6" t="s">
        <v>45</v>
      </c>
      <c r="C17" s="6" t="s">
        <v>77</v>
      </c>
      <c r="D17" s="6">
        <v>2</v>
      </c>
      <c r="E17" s="38" t="s">
        <v>92</v>
      </c>
    </row>
    <row r="18" spans="1:5" ht="13.5">
      <c r="A18" s="6" t="s">
        <v>63</v>
      </c>
      <c r="B18" s="6" t="s">
        <v>45</v>
      </c>
      <c r="C18" s="6" t="s">
        <v>78</v>
      </c>
      <c r="D18" s="6">
        <v>0</v>
      </c>
      <c r="E18" s="38" t="s">
        <v>93</v>
      </c>
    </row>
    <row r="19" spans="1:5" ht="13.5">
      <c r="A19" s="6" t="s">
        <v>64</v>
      </c>
      <c r="B19" s="6" t="s">
        <v>45</v>
      </c>
      <c r="C19" s="6" t="s">
        <v>69</v>
      </c>
      <c r="D19" s="6">
        <v>2</v>
      </c>
      <c r="E19" s="38" t="s">
        <v>94</v>
      </c>
    </row>
    <row r="20" spans="1:5" ht="13.5">
      <c r="A20" s="6" t="s">
        <v>65</v>
      </c>
      <c r="B20" s="6" t="s">
        <v>45</v>
      </c>
      <c r="C20" s="6" t="s">
        <v>71</v>
      </c>
      <c r="D20" s="6">
        <v>0</v>
      </c>
      <c r="E20" s="38" t="s">
        <v>95</v>
      </c>
    </row>
    <row r="21" spans="1:5" s="1" customFormat="1" ht="13.5">
      <c r="A21" s="36" t="s">
        <v>96</v>
      </c>
      <c r="B21" s="36" t="s">
        <v>17</v>
      </c>
      <c r="C21" s="21" t="s">
        <v>834</v>
      </c>
      <c r="D21" s="21" t="s">
        <v>18</v>
      </c>
      <c r="E21" s="36" t="s">
        <v>835</v>
      </c>
    </row>
    <row r="22" spans="1:5" s="32" customFormat="1" ht="11.25" customHeight="1">
      <c r="A22" s="39"/>
      <c r="B22" s="39"/>
      <c r="C22" s="29"/>
      <c r="D22" s="29"/>
      <c r="E22" s="39"/>
    </row>
    <row r="23" spans="1:5" s="30" customFormat="1" ht="13.5">
      <c r="A23" s="7" t="s">
        <v>97</v>
      </c>
      <c r="B23" s="7" t="s">
        <v>115</v>
      </c>
      <c r="C23" s="7" t="s">
        <v>118</v>
      </c>
      <c r="D23" s="7">
        <v>2</v>
      </c>
      <c r="E23" s="40" t="s">
        <v>124</v>
      </c>
    </row>
    <row r="24" spans="1:5" ht="13.5">
      <c r="A24" s="6" t="s">
        <v>98</v>
      </c>
      <c r="B24" s="6" t="s">
        <v>116</v>
      </c>
      <c r="C24" s="6" t="s">
        <v>119</v>
      </c>
      <c r="D24" s="6">
        <v>2</v>
      </c>
      <c r="E24" s="38" t="s">
        <v>125</v>
      </c>
    </row>
    <row r="25" spans="1:5" ht="13.5">
      <c r="A25" s="6" t="s">
        <v>99</v>
      </c>
      <c r="B25" s="6" t="s">
        <v>116</v>
      </c>
      <c r="C25" s="6" t="s">
        <v>118</v>
      </c>
      <c r="D25" s="6">
        <v>2</v>
      </c>
      <c r="E25" s="38" t="s">
        <v>126</v>
      </c>
    </row>
    <row r="26" spans="1:5" ht="13.5">
      <c r="A26" s="6" t="s">
        <v>100</v>
      </c>
      <c r="B26" s="6" t="s">
        <v>67</v>
      </c>
      <c r="C26" s="6" t="s">
        <v>118</v>
      </c>
      <c r="D26" s="6">
        <v>2</v>
      </c>
      <c r="E26" s="38" t="s">
        <v>127</v>
      </c>
    </row>
    <row r="27" spans="1:5" ht="13.5">
      <c r="A27" s="6" t="s">
        <v>101</v>
      </c>
      <c r="B27" s="6" t="s">
        <v>58</v>
      </c>
      <c r="C27" s="6" t="s">
        <v>118</v>
      </c>
      <c r="D27" s="6">
        <v>0</v>
      </c>
      <c r="E27" s="38" t="s">
        <v>128</v>
      </c>
    </row>
    <row r="28" spans="1:5" ht="13.5">
      <c r="A28" s="6" t="s">
        <v>102</v>
      </c>
      <c r="B28" s="6" t="s">
        <v>115</v>
      </c>
      <c r="C28" s="6" t="s">
        <v>118</v>
      </c>
      <c r="D28" s="6">
        <v>2</v>
      </c>
      <c r="E28" s="38" t="s">
        <v>518</v>
      </c>
    </row>
    <row r="29" spans="1:5" ht="13.5">
      <c r="A29" s="6" t="s">
        <v>103</v>
      </c>
      <c r="B29" s="6" t="s">
        <v>115</v>
      </c>
      <c r="C29" s="6" t="s">
        <v>118</v>
      </c>
      <c r="D29" s="6">
        <v>2</v>
      </c>
      <c r="E29" s="38" t="s">
        <v>129</v>
      </c>
    </row>
    <row r="30" spans="1:5" ht="13.5">
      <c r="A30" s="6" t="s">
        <v>104</v>
      </c>
      <c r="B30" s="6" t="s">
        <v>115</v>
      </c>
      <c r="C30" s="6" t="s">
        <v>118</v>
      </c>
      <c r="D30" s="6">
        <v>0</v>
      </c>
      <c r="E30" s="38" t="s">
        <v>130</v>
      </c>
    </row>
    <row r="31" spans="1:5" ht="13.5">
      <c r="A31" s="6" t="s">
        <v>105</v>
      </c>
      <c r="B31" s="6" t="s">
        <v>58</v>
      </c>
      <c r="C31" s="6" t="s">
        <v>118</v>
      </c>
      <c r="D31" s="6">
        <v>0</v>
      </c>
      <c r="E31" s="38" t="s">
        <v>131</v>
      </c>
    </row>
    <row r="32" spans="1:5" ht="13.5">
      <c r="A32" s="6" t="s">
        <v>106</v>
      </c>
      <c r="B32" s="6" t="s">
        <v>57</v>
      </c>
      <c r="C32" s="6" t="s">
        <v>120</v>
      </c>
      <c r="D32" s="6">
        <v>0</v>
      </c>
      <c r="E32" s="38" t="s">
        <v>132</v>
      </c>
    </row>
    <row r="33" spans="1:5" ht="13.5">
      <c r="A33" s="6" t="s">
        <v>107</v>
      </c>
      <c r="B33" s="6" t="s">
        <v>59</v>
      </c>
      <c r="C33" s="6" t="s">
        <v>118</v>
      </c>
      <c r="D33" s="6">
        <v>2</v>
      </c>
      <c r="E33" s="38" t="s">
        <v>133</v>
      </c>
    </row>
    <row r="34" spans="1:5" ht="13.5">
      <c r="A34" s="6" t="s">
        <v>108</v>
      </c>
      <c r="B34" s="6" t="s">
        <v>117</v>
      </c>
      <c r="C34" s="6" t="s">
        <v>118</v>
      </c>
      <c r="D34" s="6">
        <v>2</v>
      </c>
      <c r="E34" s="38" t="s">
        <v>134</v>
      </c>
    </row>
    <row r="35" spans="1:5" ht="13.5">
      <c r="A35" s="6" t="s">
        <v>109</v>
      </c>
      <c r="B35" s="6" t="s">
        <v>115</v>
      </c>
      <c r="C35" s="6" t="s">
        <v>121</v>
      </c>
      <c r="D35" s="6">
        <v>0</v>
      </c>
      <c r="E35" s="38" t="s">
        <v>135</v>
      </c>
    </row>
    <row r="36" spans="1:5" ht="13.5">
      <c r="A36" s="6" t="s">
        <v>110</v>
      </c>
      <c r="B36" s="6" t="s">
        <v>115</v>
      </c>
      <c r="C36" s="6" t="s">
        <v>78</v>
      </c>
      <c r="D36" s="6">
        <v>0</v>
      </c>
      <c r="E36" s="38" t="s">
        <v>136</v>
      </c>
    </row>
    <row r="37" spans="1:5" ht="13.5">
      <c r="A37" s="6" t="s">
        <v>111</v>
      </c>
      <c r="B37" s="6" t="s">
        <v>115</v>
      </c>
      <c r="C37" s="6" t="s">
        <v>78</v>
      </c>
      <c r="D37" s="6">
        <v>0</v>
      </c>
      <c r="E37" s="38" t="s">
        <v>137</v>
      </c>
    </row>
    <row r="38" spans="1:5" ht="13.5">
      <c r="A38" s="6" t="s">
        <v>112</v>
      </c>
      <c r="B38" s="6" t="s">
        <v>58</v>
      </c>
      <c r="C38" s="6" t="s">
        <v>118</v>
      </c>
      <c r="D38" s="6">
        <v>0</v>
      </c>
      <c r="E38" s="38" t="s">
        <v>138</v>
      </c>
    </row>
    <row r="39" spans="1:5" ht="13.5">
      <c r="A39" s="6" t="s">
        <v>113</v>
      </c>
      <c r="B39" s="6" t="s">
        <v>115</v>
      </c>
      <c r="C39" s="6" t="s">
        <v>122</v>
      </c>
      <c r="D39" s="6">
        <v>0</v>
      </c>
      <c r="E39" s="38" t="s">
        <v>139</v>
      </c>
    </row>
    <row r="40" spans="1:5" ht="13.5">
      <c r="A40" s="6" t="s">
        <v>114</v>
      </c>
      <c r="B40" s="6" t="s">
        <v>115</v>
      </c>
      <c r="C40" s="6" t="s">
        <v>123</v>
      </c>
      <c r="D40" s="6">
        <v>0</v>
      </c>
      <c r="E40" s="38" t="s">
        <v>486</v>
      </c>
    </row>
    <row r="41" spans="1:5" s="1" customFormat="1" ht="13.5">
      <c r="A41" s="36" t="s">
        <v>140</v>
      </c>
      <c r="B41" s="36" t="s">
        <v>17</v>
      </c>
      <c r="C41" s="21" t="s">
        <v>834</v>
      </c>
      <c r="D41" s="21" t="s">
        <v>18</v>
      </c>
      <c r="E41" s="36" t="s">
        <v>835</v>
      </c>
    </row>
    <row r="42" spans="1:5" s="25" customFormat="1" ht="13.5">
      <c r="A42" s="23"/>
      <c r="B42" s="23"/>
      <c r="C42" s="24"/>
      <c r="D42" s="24"/>
      <c r="E42" s="23"/>
    </row>
    <row r="43" spans="1:5" ht="13.5">
      <c r="A43" s="6" t="s">
        <v>141</v>
      </c>
      <c r="B43" s="6" t="s">
        <v>115</v>
      </c>
      <c r="C43" s="6" t="s">
        <v>160</v>
      </c>
      <c r="D43" s="6">
        <v>2</v>
      </c>
      <c r="E43" s="38" t="s">
        <v>164</v>
      </c>
    </row>
    <row r="44" spans="1:5" ht="13.5">
      <c r="A44" s="6" t="s">
        <v>142</v>
      </c>
      <c r="B44" s="6" t="s">
        <v>116</v>
      </c>
      <c r="C44" s="6" t="s">
        <v>160</v>
      </c>
      <c r="D44" s="6">
        <v>2</v>
      </c>
      <c r="E44" s="38" t="s">
        <v>165</v>
      </c>
    </row>
    <row r="45" spans="1:5" ht="13.5">
      <c r="A45" s="6" t="s">
        <v>143</v>
      </c>
      <c r="B45" s="6" t="s">
        <v>116</v>
      </c>
      <c r="C45" s="6" t="s">
        <v>160</v>
      </c>
      <c r="D45" s="6">
        <v>2</v>
      </c>
      <c r="E45" s="38" t="s">
        <v>166</v>
      </c>
    </row>
    <row r="46" spans="1:5" ht="13.5">
      <c r="A46" s="6" t="s">
        <v>144</v>
      </c>
      <c r="B46" s="6" t="s">
        <v>115</v>
      </c>
      <c r="C46" s="6" t="s">
        <v>160</v>
      </c>
      <c r="D46" s="6">
        <v>0</v>
      </c>
      <c r="E46" s="38" t="s">
        <v>84</v>
      </c>
    </row>
    <row r="47" spans="1:5" ht="13.5">
      <c r="A47" s="6" t="s">
        <v>145</v>
      </c>
      <c r="B47" s="6" t="s">
        <v>115</v>
      </c>
      <c r="C47" s="6" t="s">
        <v>160</v>
      </c>
      <c r="D47" s="6">
        <v>2</v>
      </c>
      <c r="E47" s="38" t="s">
        <v>167</v>
      </c>
    </row>
    <row r="48" spans="1:5" ht="13.5">
      <c r="A48" s="6" t="s">
        <v>146</v>
      </c>
      <c r="B48" s="6" t="s">
        <v>115</v>
      </c>
      <c r="C48" s="6" t="s">
        <v>160</v>
      </c>
      <c r="D48" s="6">
        <v>0</v>
      </c>
      <c r="E48" s="38" t="s">
        <v>518</v>
      </c>
    </row>
    <row r="49" spans="1:5" ht="13.5">
      <c r="A49" s="6" t="s">
        <v>147</v>
      </c>
      <c r="B49" s="6" t="s">
        <v>115</v>
      </c>
      <c r="C49" s="6" t="s">
        <v>160</v>
      </c>
      <c r="D49" s="6">
        <v>0</v>
      </c>
      <c r="E49" s="38" t="s">
        <v>168</v>
      </c>
    </row>
    <row r="50" spans="1:5" ht="13.5">
      <c r="A50" s="6" t="s">
        <v>148</v>
      </c>
      <c r="B50" s="6" t="s">
        <v>115</v>
      </c>
      <c r="C50" s="6" t="s">
        <v>160</v>
      </c>
      <c r="D50" s="6">
        <v>2</v>
      </c>
      <c r="E50" s="38" t="s">
        <v>169</v>
      </c>
    </row>
    <row r="51" spans="1:5" ht="13.5">
      <c r="A51" s="6" t="s">
        <v>149</v>
      </c>
      <c r="B51" s="6" t="s">
        <v>115</v>
      </c>
      <c r="C51" s="6" t="s">
        <v>160</v>
      </c>
      <c r="D51" s="6">
        <v>2</v>
      </c>
      <c r="E51" s="38" t="s">
        <v>85</v>
      </c>
    </row>
    <row r="52" spans="1:5" ht="13.5">
      <c r="A52" s="6" t="s">
        <v>150</v>
      </c>
      <c r="B52" s="6" t="s">
        <v>58</v>
      </c>
      <c r="C52" s="6" t="s">
        <v>160</v>
      </c>
      <c r="D52" s="6">
        <v>0</v>
      </c>
      <c r="E52" s="38" t="s">
        <v>170</v>
      </c>
    </row>
    <row r="53" spans="1:5" ht="13.5">
      <c r="A53" s="6" t="s">
        <v>151</v>
      </c>
      <c r="B53" s="6" t="s">
        <v>58</v>
      </c>
      <c r="C53" s="6" t="s">
        <v>160</v>
      </c>
      <c r="D53" s="6">
        <v>0</v>
      </c>
      <c r="E53" s="38" t="s">
        <v>171</v>
      </c>
    </row>
    <row r="54" spans="1:5" ht="13.5">
      <c r="A54" s="6" t="s">
        <v>152</v>
      </c>
      <c r="B54" s="6" t="s">
        <v>58</v>
      </c>
      <c r="C54" s="6" t="s">
        <v>160</v>
      </c>
      <c r="D54" s="6">
        <v>0</v>
      </c>
      <c r="E54" s="38" t="s">
        <v>360</v>
      </c>
    </row>
    <row r="55" spans="1:5" ht="13.5">
      <c r="A55" s="6" t="s">
        <v>153</v>
      </c>
      <c r="B55" s="6" t="s">
        <v>115</v>
      </c>
      <c r="C55" s="6" t="s">
        <v>120</v>
      </c>
      <c r="D55" s="6">
        <v>2</v>
      </c>
      <c r="E55" s="38" t="s">
        <v>172</v>
      </c>
    </row>
    <row r="56" spans="1:5" ht="13.5">
      <c r="A56" s="6" t="s">
        <v>154</v>
      </c>
      <c r="B56" s="6" t="s">
        <v>159</v>
      </c>
      <c r="C56" s="6" t="s">
        <v>161</v>
      </c>
      <c r="D56" s="6">
        <v>0</v>
      </c>
      <c r="E56" s="38" t="s">
        <v>173</v>
      </c>
    </row>
    <row r="57" spans="1:5" ht="13.5">
      <c r="A57" s="6" t="s">
        <v>155</v>
      </c>
      <c r="B57" s="6" t="s">
        <v>58</v>
      </c>
      <c r="C57" s="6" t="s">
        <v>69</v>
      </c>
      <c r="D57" s="6">
        <v>0</v>
      </c>
      <c r="E57" s="38" t="s">
        <v>174</v>
      </c>
    </row>
    <row r="58" spans="1:5" ht="13.5">
      <c r="A58" s="6" t="s">
        <v>156</v>
      </c>
      <c r="B58" s="6" t="s">
        <v>159</v>
      </c>
      <c r="C58" s="6" t="s">
        <v>121</v>
      </c>
      <c r="D58" s="6">
        <v>0</v>
      </c>
      <c r="E58" s="38" t="s">
        <v>175</v>
      </c>
    </row>
    <row r="59" spans="1:5" ht="13.5">
      <c r="A59" s="6" t="s">
        <v>157</v>
      </c>
      <c r="B59" s="6" t="s">
        <v>159</v>
      </c>
      <c r="C59" s="6" t="s">
        <v>162</v>
      </c>
      <c r="D59" s="6">
        <v>0</v>
      </c>
      <c r="E59" s="38" t="s">
        <v>176</v>
      </c>
    </row>
    <row r="60" spans="1:5" ht="13.5">
      <c r="A60" s="6" t="s">
        <v>158</v>
      </c>
      <c r="B60" s="6" t="s">
        <v>159</v>
      </c>
      <c r="C60" s="6" t="s">
        <v>163</v>
      </c>
      <c r="D60" s="6">
        <v>0</v>
      </c>
      <c r="E60" s="38" t="s">
        <v>177</v>
      </c>
    </row>
    <row r="61" spans="1:5" s="1" customFormat="1" ht="13.5">
      <c r="A61" s="36" t="s">
        <v>178</v>
      </c>
      <c r="B61" s="36" t="s">
        <v>17</v>
      </c>
      <c r="C61" s="21" t="s">
        <v>834</v>
      </c>
      <c r="D61" s="21" t="s">
        <v>18</v>
      </c>
      <c r="E61" s="36" t="s">
        <v>835</v>
      </c>
    </row>
    <row r="62" spans="1:5" s="25" customFormat="1" ht="13.5">
      <c r="A62" s="23"/>
      <c r="B62" s="23"/>
      <c r="C62" s="24"/>
      <c r="D62" s="24"/>
      <c r="E62" s="23"/>
    </row>
    <row r="63" spans="1:5" ht="13.5">
      <c r="A63" s="6" t="s">
        <v>179</v>
      </c>
      <c r="B63" s="6" t="s">
        <v>46</v>
      </c>
      <c r="C63" s="6" t="s">
        <v>118</v>
      </c>
      <c r="D63" s="6">
        <v>2</v>
      </c>
      <c r="E63" s="38" t="s">
        <v>366</v>
      </c>
    </row>
    <row r="64" spans="1:5" ht="13.5">
      <c r="A64" s="6" t="s">
        <v>203</v>
      </c>
      <c r="B64" s="6" t="s">
        <v>46</v>
      </c>
      <c r="C64" s="6" t="s">
        <v>118</v>
      </c>
      <c r="D64" s="6">
        <v>2</v>
      </c>
      <c r="E64" s="38" t="s">
        <v>367</v>
      </c>
    </row>
    <row r="65" spans="1:5" ht="13.5">
      <c r="A65" s="6" t="s">
        <v>204</v>
      </c>
      <c r="B65" s="6" t="s">
        <v>45</v>
      </c>
      <c r="C65" s="6" t="s">
        <v>68</v>
      </c>
      <c r="D65" s="6">
        <v>2</v>
      </c>
      <c r="E65" s="38" t="s">
        <v>389</v>
      </c>
    </row>
    <row r="66" spans="1:5" ht="13.5">
      <c r="A66" s="6" t="s">
        <v>205</v>
      </c>
      <c r="B66" s="6" t="s">
        <v>361</v>
      </c>
      <c r="C66" s="6" t="s">
        <v>120</v>
      </c>
      <c r="D66" s="6">
        <v>2</v>
      </c>
      <c r="E66" s="38" t="s">
        <v>390</v>
      </c>
    </row>
    <row r="67" spans="1:5" ht="13.5">
      <c r="A67" s="6" t="s">
        <v>206</v>
      </c>
      <c r="B67" s="6" t="s">
        <v>45</v>
      </c>
      <c r="C67" s="6" t="s">
        <v>68</v>
      </c>
      <c r="D67" s="6">
        <v>2</v>
      </c>
      <c r="E67" s="38" t="s">
        <v>384</v>
      </c>
    </row>
    <row r="68" spans="1:5" ht="13.5">
      <c r="A68" s="6" t="s">
        <v>207</v>
      </c>
      <c r="B68" s="6" t="s">
        <v>45</v>
      </c>
      <c r="C68" s="6" t="s">
        <v>68</v>
      </c>
      <c r="D68" s="6">
        <v>2</v>
      </c>
      <c r="E68" s="38" t="s">
        <v>385</v>
      </c>
    </row>
    <row r="69" spans="1:5" ht="13.5">
      <c r="A69" s="6" t="s">
        <v>208</v>
      </c>
      <c r="B69" s="6" t="s">
        <v>57</v>
      </c>
      <c r="C69" s="6" t="s">
        <v>118</v>
      </c>
      <c r="D69" s="6">
        <v>2</v>
      </c>
      <c r="E69" s="38" t="s">
        <v>386</v>
      </c>
    </row>
    <row r="70" spans="1:5" ht="13.5">
      <c r="A70" s="6" t="s">
        <v>209</v>
      </c>
      <c r="B70" s="6" t="s">
        <v>57</v>
      </c>
      <c r="C70" s="6" t="s">
        <v>68</v>
      </c>
      <c r="D70" s="6">
        <v>2</v>
      </c>
      <c r="E70" s="38" t="s">
        <v>387</v>
      </c>
    </row>
    <row r="71" spans="1:5" ht="13.5">
      <c r="A71" s="6" t="s">
        <v>210</v>
      </c>
      <c r="B71" s="6" t="s">
        <v>45</v>
      </c>
      <c r="C71" s="6" t="s">
        <v>68</v>
      </c>
      <c r="D71" s="6">
        <v>2</v>
      </c>
      <c r="E71" s="41" t="s">
        <v>388</v>
      </c>
    </row>
    <row r="72" spans="1:5" ht="13.5">
      <c r="A72" s="6" t="s">
        <v>211</v>
      </c>
      <c r="B72" s="6" t="s">
        <v>45</v>
      </c>
      <c r="C72" s="6" t="s">
        <v>68</v>
      </c>
      <c r="D72" s="6">
        <v>2</v>
      </c>
      <c r="E72" s="38" t="s">
        <v>391</v>
      </c>
    </row>
    <row r="73" spans="1:5" ht="13.5">
      <c r="A73" s="6" t="s">
        <v>212</v>
      </c>
      <c r="B73" s="6" t="s">
        <v>47</v>
      </c>
      <c r="C73" s="6" t="s">
        <v>118</v>
      </c>
      <c r="D73" s="6">
        <v>0</v>
      </c>
      <c r="E73" s="38" t="s">
        <v>392</v>
      </c>
    </row>
    <row r="74" spans="1:5" ht="13.5">
      <c r="A74" s="6" t="s">
        <v>213</v>
      </c>
      <c r="B74" s="6" t="s">
        <v>58</v>
      </c>
      <c r="C74" s="6" t="s">
        <v>118</v>
      </c>
      <c r="D74" s="6">
        <v>2</v>
      </c>
      <c r="E74" s="38" t="s">
        <v>393</v>
      </c>
    </row>
    <row r="75" spans="1:5" ht="13.5">
      <c r="A75" s="6" t="s">
        <v>214</v>
      </c>
      <c r="B75" s="6" t="s">
        <v>58</v>
      </c>
      <c r="C75" s="6" t="s">
        <v>118</v>
      </c>
      <c r="D75" s="6">
        <v>0</v>
      </c>
      <c r="E75" s="38" t="s">
        <v>394</v>
      </c>
    </row>
    <row r="76" spans="1:5" ht="13.5">
      <c r="A76" s="6" t="s">
        <v>215</v>
      </c>
      <c r="B76" s="6" t="s">
        <v>58</v>
      </c>
      <c r="C76" s="6" t="s">
        <v>118</v>
      </c>
      <c r="D76" s="6">
        <v>2</v>
      </c>
      <c r="E76" s="38" t="s">
        <v>395</v>
      </c>
    </row>
    <row r="77" spans="1:5" ht="13.5">
      <c r="A77" s="6" t="s">
        <v>216</v>
      </c>
      <c r="B77" s="6" t="s">
        <v>66</v>
      </c>
      <c r="C77" s="6" t="s">
        <v>363</v>
      </c>
      <c r="D77" s="6">
        <v>2</v>
      </c>
      <c r="E77" s="38" t="s">
        <v>396</v>
      </c>
    </row>
    <row r="78" spans="1:5" ht="13.5">
      <c r="A78" s="6" t="s">
        <v>217</v>
      </c>
      <c r="B78" s="6" t="s">
        <v>362</v>
      </c>
      <c r="C78" s="6" t="s">
        <v>364</v>
      </c>
      <c r="D78" s="6">
        <v>0</v>
      </c>
      <c r="E78" s="38" t="s">
        <v>397</v>
      </c>
    </row>
    <row r="79" spans="1:5" ht="13.5">
      <c r="A79" s="6" t="s">
        <v>218</v>
      </c>
      <c r="B79" s="6" t="s">
        <v>67</v>
      </c>
      <c r="C79" s="6" t="s">
        <v>363</v>
      </c>
      <c r="D79" s="6">
        <v>2</v>
      </c>
      <c r="E79" s="38" t="s">
        <v>398</v>
      </c>
    </row>
    <row r="80" spans="1:5" ht="13.5">
      <c r="A80" s="6" t="s">
        <v>219</v>
      </c>
      <c r="B80" s="6" t="s">
        <v>66</v>
      </c>
      <c r="C80" s="6" t="s">
        <v>365</v>
      </c>
      <c r="D80" s="6">
        <v>0</v>
      </c>
      <c r="E80" s="38" t="s">
        <v>399</v>
      </c>
    </row>
    <row r="81" spans="1:5" ht="13.5">
      <c r="A81" s="36" t="s">
        <v>187</v>
      </c>
      <c r="B81" s="36" t="s">
        <v>17</v>
      </c>
      <c r="C81" s="21" t="s">
        <v>834</v>
      </c>
      <c r="D81" s="21" t="s">
        <v>18</v>
      </c>
      <c r="E81" s="36" t="s">
        <v>835</v>
      </c>
    </row>
    <row r="82" spans="1:5" ht="13.5">
      <c r="A82" s="6"/>
      <c r="B82" s="6"/>
      <c r="C82" s="6"/>
      <c r="D82" s="6"/>
      <c r="E82" s="38"/>
    </row>
    <row r="83" spans="1:5" ht="13.5">
      <c r="A83" s="6" t="s">
        <v>220</v>
      </c>
      <c r="B83" s="6" t="s">
        <v>46</v>
      </c>
      <c r="C83" s="6" t="s">
        <v>401</v>
      </c>
      <c r="D83" s="6">
        <v>2</v>
      </c>
      <c r="E83" s="38" t="s">
        <v>400</v>
      </c>
    </row>
    <row r="84" spans="1:5" ht="13.5">
      <c r="A84" s="6" t="s">
        <v>221</v>
      </c>
      <c r="B84" s="6" t="s">
        <v>116</v>
      </c>
      <c r="C84" s="6" t="s">
        <v>118</v>
      </c>
      <c r="D84" s="6">
        <v>2</v>
      </c>
      <c r="E84" s="38" t="s">
        <v>405</v>
      </c>
    </row>
    <row r="85" spans="1:5" ht="13.5">
      <c r="A85" s="6" t="s">
        <v>222</v>
      </c>
      <c r="B85" s="6" t="s">
        <v>47</v>
      </c>
      <c r="C85" s="6" t="s">
        <v>402</v>
      </c>
      <c r="D85" s="6">
        <v>0</v>
      </c>
      <c r="E85" s="38" t="s">
        <v>406</v>
      </c>
    </row>
    <row r="86" spans="1:5" ht="13.5">
      <c r="A86" s="6" t="s">
        <v>223</v>
      </c>
      <c r="B86" s="6" t="s">
        <v>115</v>
      </c>
      <c r="C86" s="6" t="s">
        <v>403</v>
      </c>
      <c r="D86" s="6">
        <v>2</v>
      </c>
      <c r="E86" s="38" t="s">
        <v>407</v>
      </c>
    </row>
    <row r="87" spans="1:5" ht="13.5">
      <c r="A87" s="6" t="s">
        <v>224</v>
      </c>
      <c r="B87" s="6" t="s">
        <v>67</v>
      </c>
      <c r="C87" s="6" t="s">
        <v>402</v>
      </c>
      <c r="D87" s="6">
        <v>0</v>
      </c>
      <c r="E87" s="38" t="s">
        <v>408</v>
      </c>
    </row>
    <row r="88" spans="1:5" ht="13.5">
      <c r="A88" s="6" t="s">
        <v>225</v>
      </c>
      <c r="B88" s="6" t="s">
        <v>57</v>
      </c>
      <c r="C88" s="6" t="s">
        <v>118</v>
      </c>
      <c r="D88" s="6">
        <v>2</v>
      </c>
      <c r="E88" s="38" t="s">
        <v>409</v>
      </c>
    </row>
    <row r="89" spans="1:5" ht="13.5">
      <c r="A89" s="6" t="s">
        <v>226</v>
      </c>
      <c r="B89" s="6" t="s">
        <v>57</v>
      </c>
      <c r="C89" s="6" t="s">
        <v>118</v>
      </c>
      <c r="D89" s="6">
        <v>2</v>
      </c>
      <c r="E89" s="38" t="s">
        <v>200</v>
      </c>
    </row>
    <row r="90" spans="1:5" ht="13.5">
      <c r="A90" s="6" t="s">
        <v>228</v>
      </c>
      <c r="B90" s="6" t="s">
        <v>45</v>
      </c>
      <c r="C90" s="6" t="s">
        <v>68</v>
      </c>
      <c r="D90" s="6">
        <v>2</v>
      </c>
      <c r="E90" s="38" t="s">
        <v>410</v>
      </c>
    </row>
    <row r="91" spans="1:5" ht="13.5" customHeight="1">
      <c r="A91" s="42" t="s">
        <v>227</v>
      </c>
      <c r="B91" s="6" t="s">
        <v>45</v>
      </c>
      <c r="C91" s="6" t="s">
        <v>78</v>
      </c>
      <c r="D91" s="6">
        <v>2</v>
      </c>
      <c r="E91" s="38" t="s">
        <v>411</v>
      </c>
    </row>
    <row r="92" spans="1:5" ht="13.5">
      <c r="A92" s="6" t="s">
        <v>229</v>
      </c>
      <c r="B92" s="6" t="s">
        <v>57</v>
      </c>
      <c r="C92" s="6" t="s">
        <v>118</v>
      </c>
      <c r="D92" s="6">
        <v>2</v>
      </c>
      <c r="E92" s="38" t="s">
        <v>412</v>
      </c>
    </row>
    <row r="93" spans="1:5" ht="13.5">
      <c r="A93" s="6" t="s">
        <v>230</v>
      </c>
      <c r="B93" s="6" t="s">
        <v>57</v>
      </c>
      <c r="C93" s="6" t="s">
        <v>118</v>
      </c>
      <c r="D93" s="6">
        <v>2</v>
      </c>
      <c r="E93" s="38" t="s">
        <v>413</v>
      </c>
    </row>
    <row r="94" spans="1:5" ht="13.5">
      <c r="A94" s="6" t="s">
        <v>231</v>
      </c>
      <c r="B94" s="6" t="s">
        <v>58</v>
      </c>
      <c r="C94" s="6" t="s">
        <v>118</v>
      </c>
      <c r="D94" s="6">
        <v>0</v>
      </c>
      <c r="E94" s="38" t="s">
        <v>414</v>
      </c>
    </row>
    <row r="95" spans="1:5" ht="13.5">
      <c r="A95" s="6" t="s">
        <v>232</v>
      </c>
      <c r="B95" s="6" t="s">
        <v>67</v>
      </c>
      <c r="C95" s="6" t="s">
        <v>118</v>
      </c>
      <c r="D95" s="6">
        <v>0</v>
      </c>
      <c r="E95" s="38" t="s">
        <v>415</v>
      </c>
    </row>
    <row r="96" spans="1:5" ht="13.5">
      <c r="A96" s="6" t="s">
        <v>233</v>
      </c>
      <c r="B96" s="6" t="s">
        <v>45</v>
      </c>
      <c r="C96" s="6" t="s">
        <v>68</v>
      </c>
      <c r="D96" s="6">
        <v>2</v>
      </c>
      <c r="E96" s="38" t="s">
        <v>416</v>
      </c>
    </row>
    <row r="97" spans="1:5" ht="13.5">
      <c r="A97" s="6" t="s">
        <v>234</v>
      </c>
      <c r="B97" s="6" t="s">
        <v>58</v>
      </c>
      <c r="C97" s="6" t="s">
        <v>118</v>
      </c>
      <c r="D97" s="6">
        <v>0</v>
      </c>
      <c r="E97" s="38" t="s">
        <v>417</v>
      </c>
    </row>
    <row r="98" spans="1:5" ht="13.5">
      <c r="A98" s="6" t="s">
        <v>235</v>
      </c>
      <c r="B98" s="6" t="s">
        <v>361</v>
      </c>
      <c r="C98" s="6" t="s">
        <v>364</v>
      </c>
      <c r="D98" s="6">
        <v>0</v>
      </c>
      <c r="E98" s="38" t="s">
        <v>418</v>
      </c>
    </row>
    <row r="99" spans="1:5" ht="13.5">
      <c r="A99" s="6" t="s">
        <v>236</v>
      </c>
      <c r="B99" s="6" t="s">
        <v>116</v>
      </c>
      <c r="C99" s="6" t="s">
        <v>404</v>
      </c>
      <c r="D99" s="6">
        <v>0</v>
      </c>
      <c r="E99" s="38" t="s">
        <v>419</v>
      </c>
    </row>
    <row r="100" spans="1:5" ht="13.5">
      <c r="A100" s="6" t="s">
        <v>237</v>
      </c>
      <c r="B100" s="6" t="s">
        <v>58</v>
      </c>
      <c r="C100" s="6" t="s">
        <v>118</v>
      </c>
      <c r="D100" s="6">
        <v>0</v>
      </c>
      <c r="E100" s="38" t="s">
        <v>420</v>
      </c>
    </row>
    <row r="101" spans="1:5" ht="13.5">
      <c r="A101" s="36" t="s">
        <v>188</v>
      </c>
      <c r="B101" s="36" t="s">
        <v>17</v>
      </c>
      <c r="C101" s="21" t="s">
        <v>834</v>
      </c>
      <c r="D101" s="21" t="s">
        <v>18</v>
      </c>
      <c r="E101" s="36" t="s">
        <v>835</v>
      </c>
    </row>
    <row r="102" spans="1:5" ht="13.5">
      <c r="A102" s="6"/>
      <c r="B102" s="6"/>
      <c r="C102" s="6"/>
      <c r="D102" s="6"/>
      <c r="E102" s="38"/>
    </row>
    <row r="103" spans="1:5" ht="13.5">
      <c r="A103" s="6" t="s">
        <v>238</v>
      </c>
      <c r="B103" s="6" t="s">
        <v>47</v>
      </c>
      <c r="C103" s="6" t="s">
        <v>118</v>
      </c>
      <c r="D103" s="6">
        <v>5</v>
      </c>
      <c r="E103" s="38" t="s">
        <v>426</v>
      </c>
    </row>
    <row r="104" spans="1:5" ht="13.5">
      <c r="A104" s="6" t="s">
        <v>239</v>
      </c>
      <c r="B104" s="6" t="s">
        <v>47</v>
      </c>
      <c r="C104" s="6" t="s">
        <v>118</v>
      </c>
      <c r="D104" s="6">
        <v>5</v>
      </c>
      <c r="E104" s="38" t="s">
        <v>427</v>
      </c>
    </row>
    <row r="105" spans="1:5" ht="13.5">
      <c r="A105" s="6" t="s">
        <v>240</v>
      </c>
      <c r="B105" s="6" t="s">
        <v>67</v>
      </c>
      <c r="C105" s="6" t="s">
        <v>118</v>
      </c>
      <c r="D105" s="6">
        <v>0</v>
      </c>
      <c r="E105" s="38" t="s">
        <v>428</v>
      </c>
    </row>
    <row r="106" spans="1:5" ht="13.5">
      <c r="A106" s="6" t="s">
        <v>241</v>
      </c>
      <c r="B106" s="6" t="s">
        <v>67</v>
      </c>
      <c r="C106" s="6" t="s">
        <v>118</v>
      </c>
      <c r="D106" s="6">
        <v>4</v>
      </c>
      <c r="E106" s="38" t="s">
        <v>429</v>
      </c>
    </row>
    <row r="107" spans="1:5" ht="13.5">
      <c r="A107" s="6" t="s">
        <v>242</v>
      </c>
      <c r="B107" s="6" t="s">
        <v>58</v>
      </c>
      <c r="C107" s="6" t="s">
        <v>421</v>
      </c>
      <c r="D107" s="6">
        <v>0</v>
      </c>
      <c r="E107" s="38" t="s">
        <v>430</v>
      </c>
    </row>
    <row r="108" spans="1:5" ht="13.5">
      <c r="A108" s="6" t="s">
        <v>243</v>
      </c>
      <c r="B108" s="6" t="s">
        <v>58</v>
      </c>
      <c r="C108" s="6" t="s">
        <v>118</v>
      </c>
      <c r="D108" s="6">
        <v>2</v>
      </c>
      <c r="E108" s="38" t="s">
        <v>431</v>
      </c>
    </row>
    <row r="109" spans="1:5" ht="13.5">
      <c r="A109" s="6" t="s">
        <v>244</v>
      </c>
      <c r="B109" s="6" t="s">
        <v>58</v>
      </c>
      <c r="C109" s="6" t="s">
        <v>118</v>
      </c>
      <c r="D109" s="6">
        <v>0</v>
      </c>
      <c r="E109" s="38" t="s">
        <v>432</v>
      </c>
    </row>
    <row r="110" spans="1:5" ht="13.5">
      <c r="A110" s="6" t="s">
        <v>245</v>
      </c>
      <c r="B110" s="6" t="s">
        <v>361</v>
      </c>
      <c r="C110" s="6" t="s">
        <v>422</v>
      </c>
      <c r="D110" s="6">
        <v>0</v>
      </c>
      <c r="E110" s="38" t="s">
        <v>433</v>
      </c>
    </row>
    <row r="111" spans="1:5" ht="13.5">
      <c r="A111" s="6" t="s">
        <v>246</v>
      </c>
      <c r="B111" s="6" t="s">
        <v>66</v>
      </c>
      <c r="C111" s="6" t="s">
        <v>423</v>
      </c>
      <c r="D111" s="6">
        <v>0</v>
      </c>
      <c r="E111" s="38" t="s">
        <v>434</v>
      </c>
    </row>
    <row r="112" spans="1:5" ht="13.5">
      <c r="A112" s="6" t="s">
        <v>247</v>
      </c>
      <c r="B112" s="6" t="s">
        <v>66</v>
      </c>
      <c r="C112" s="6" t="s">
        <v>423</v>
      </c>
      <c r="D112" s="6">
        <v>0</v>
      </c>
      <c r="E112" s="38" t="s">
        <v>435</v>
      </c>
    </row>
    <row r="113" spans="1:5" ht="13.5">
      <c r="A113" s="6" t="s">
        <v>248</v>
      </c>
      <c r="B113" s="6" t="s">
        <v>66</v>
      </c>
      <c r="C113" s="6" t="s">
        <v>422</v>
      </c>
      <c r="D113" s="6">
        <v>0</v>
      </c>
      <c r="E113" s="38" t="s">
        <v>436</v>
      </c>
    </row>
    <row r="114" spans="1:5" ht="13.5">
      <c r="A114" s="6" t="s">
        <v>249</v>
      </c>
      <c r="B114" s="6" t="s">
        <v>66</v>
      </c>
      <c r="C114" s="6" t="s">
        <v>120</v>
      </c>
      <c r="D114" s="6">
        <v>0</v>
      </c>
      <c r="E114" s="38" t="s">
        <v>437</v>
      </c>
    </row>
    <row r="115" spans="1:5" ht="13.5">
      <c r="A115" s="6" t="s">
        <v>250</v>
      </c>
      <c r="B115" s="6" t="s">
        <v>66</v>
      </c>
      <c r="C115" s="6" t="s">
        <v>425</v>
      </c>
      <c r="D115" s="6">
        <v>0</v>
      </c>
      <c r="E115" s="38" t="s">
        <v>438</v>
      </c>
    </row>
    <row r="116" spans="1:5" ht="13.5">
      <c r="A116" s="6" t="s">
        <v>251</v>
      </c>
      <c r="B116" s="6" t="s">
        <v>424</v>
      </c>
      <c r="C116" s="6" t="s">
        <v>120</v>
      </c>
      <c r="D116" s="6">
        <v>0</v>
      </c>
      <c r="E116" s="38" t="s">
        <v>439</v>
      </c>
    </row>
    <row r="117" spans="1:5" ht="13.5">
      <c r="A117" s="6" t="s">
        <v>252</v>
      </c>
      <c r="B117" s="6" t="s">
        <v>58</v>
      </c>
      <c r="C117" s="6" t="s">
        <v>401</v>
      </c>
      <c r="D117" s="6">
        <v>15</v>
      </c>
      <c r="E117" s="38" t="s">
        <v>440</v>
      </c>
    </row>
    <row r="118" spans="1:5" ht="13.5">
      <c r="A118" s="6" t="s">
        <v>253</v>
      </c>
      <c r="B118" s="6" t="s">
        <v>58</v>
      </c>
      <c r="C118" s="6" t="s">
        <v>118</v>
      </c>
      <c r="D118" s="6">
        <v>0</v>
      </c>
      <c r="E118" s="38" t="s">
        <v>441</v>
      </c>
    </row>
    <row r="119" spans="1:5" ht="13.5">
      <c r="A119" s="6" t="s">
        <v>254</v>
      </c>
      <c r="B119" s="6" t="s">
        <v>58</v>
      </c>
      <c r="C119" s="6" t="s">
        <v>118</v>
      </c>
      <c r="D119" s="6">
        <v>0</v>
      </c>
      <c r="E119" s="38" t="s">
        <v>442</v>
      </c>
    </row>
    <row r="120" spans="1:5" ht="13.5">
      <c r="A120" s="6" t="s">
        <v>255</v>
      </c>
      <c r="B120" s="6" t="s">
        <v>58</v>
      </c>
      <c r="C120" s="6" t="s">
        <v>118</v>
      </c>
      <c r="D120" s="6">
        <v>0</v>
      </c>
      <c r="E120" s="38" t="s">
        <v>443</v>
      </c>
    </row>
    <row r="121" spans="1:5" ht="13.5">
      <c r="A121" s="36" t="s">
        <v>256</v>
      </c>
      <c r="B121" s="36" t="s">
        <v>17</v>
      </c>
      <c r="C121" s="21" t="s">
        <v>834</v>
      </c>
      <c r="D121" s="21" t="s">
        <v>18</v>
      </c>
      <c r="E121" s="36" t="s">
        <v>835</v>
      </c>
    </row>
    <row r="122" spans="1:5" ht="13.5">
      <c r="A122" s="6"/>
      <c r="B122" s="6"/>
      <c r="C122" s="6"/>
      <c r="D122" s="6"/>
      <c r="E122" s="38"/>
    </row>
    <row r="123" spans="1:5" ht="13.5">
      <c r="A123" s="6" t="s">
        <v>184</v>
      </c>
      <c r="B123" s="6" t="s">
        <v>57</v>
      </c>
      <c r="C123" s="6" t="s">
        <v>118</v>
      </c>
      <c r="D123" s="6">
        <v>2</v>
      </c>
      <c r="E123" s="38" t="s">
        <v>446</v>
      </c>
    </row>
    <row r="124" spans="1:5" ht="13.5">
      <c r="A124" s="6" t="s">
        <v>257</v>
      </c>
      <c r="B124" s="6" t="s">
        <v>46</v>
      </c>
      <c r="C124" s="6" t="s">
        <v>118</v>
      </c>
      <c r="D124" s="6">
        <v>2</v>
      </c>
      <c r="E124" s="38" t="s">
        <v>447</v>
      </c>
    </row>
    <row r="125" spans="1:5" ht="13.5">
      <c r="A125" s="6" t="s">
        <v>258</v>
      </c>
      <c r="B125" s="6" t="s">
        <v>116</v>
      </c>
      <c r="C125" s="6" t="s">
        <v>118</v>
      </c>
      <c r="D125" s="6">
        <v>2</v>
      </c>
      <c r="E125" s="38" t="s">
        <v>448</v>
      </c>
    </row>
    <row r="126" spans="1:5" ht="13.5">
      <c r="A126" s="6" t="s">
        <v>259</v>
      </c>
      <c r="B126" s="6" t="s">
        <v>45</v>
      </c>
      <c r="C126" s="6" t="s">
        <v>68</v>
      </c>
      <c r="D126" s="6">
        <v>2</v>
      </c>
      <c r="E126" s="38" t="s">
        <v>449</v>
      </c>
    </row>
    <row r="127" spans="1:5" ht="13.5">
      <c r="A127" s="6" t="s">
        <v>708</v>
      </c>
      <c r="B127" s="6" t="s">
        <v>45</v>
      </c>
      <c r="C127" s="6" t="s">
        <v>68</v>
      </c>
      <c r="D127" s="6">
        <v>2</v>
      </c>
      <c r="E127" s="38" t="s">
        <v>450</v>
      </c>
    </row>
    <row r="128" spans="1:5" ht="13.5">
      <c r="A128" s="6" t="s">
        <v>709</v>
      </c>
      <c r="B128" s="6" t="s">
        <v>45</v>
      </c>
      <c r="C128" s="6" t="s">
        <v>68</v>
      </c>
      <c r="D128" s="6">
        <v>0</v>
      </c>
      <c r="E128" s="38" t="s">
        <v>79</v>
      </c>
    </row>
    <row r="129" spans="1:5" ht="13.5">
      <c r="A129" s="6" t="s">
        <v>710</v>
      </c>
      <c r="B129" s="6" t="s">
        <v>115</v>
      </c>
      <c r="C129" s="6" t="s">
        <v>401</v>
      </c>
      <c r="D129" s="6">
        <v>0</v>
      </c>
      <c r="E129" s="38" t="s">
        <v>484</v>
      </c>
    </row>
    <row r="130" spans="1:5" ht="13.5">
      <c r="A130" s="6" t="s">
        <v>711</v>
      </c>
      <c r="B130" s="6" t="s">
        <v>115</v>
      </c>
      <c r="C130" s="6" t="s">
        <v>118</v>
      </c>
      <c r="D130" s="6">
        <v>0</v>
      </c>
      <c r="E130" s="38" t="s">
        <v>451</v>
      </c>
    </row>
    <row r="131" spans="1:5" ht="13.5">
      <c r="A131" s="6" t="s">
        <v>712</v>
      </c>
      <c r="B131" s="6" t="s">
        <v>57</v>
      </c>
      <c r="C131" s="6" t="s">
        <v>118</v>
      </c>
      <c r="D131" s="6">
        <v>2</v>
      </c>
      <c r="E131" s="38" t="s">
        <v>452</v>
      </c>
    </row>
    <row r="132" spans="1:5" ht="13.5">
      <c r="A132" s="6" t="s">
        <v>713</v>
      </c>
      <c r="B132" s="6" t="s">
        <v>57</v>
      </c>
      <c r="C132" s="6" t="s">
        <v>118</v>
      </c>
      <c r="D132" s="6">
        <v>2</v>
      </c>
      <c r="E132" s="38" t="s">
        <v>453</v>
      </c>
    </row>
    <row r="133" spans="1:5" ht="13.5">
      <c r="A133" s="6" t="s">
        <v>714</v>
      </c>
      <c r="B133" s="6" t="s">
        <v>444</v>
      </c>
      <c r="C133" s="6" t="s">
        <v>118</v>
      </c>
      <c r="D133" s="6">
        <v>2</v>
      </c>
      <c r="E133" s="38" t="s">
        <v>454</v>
      </c>
    </row>
    <row r="134" spans="1:5" ht="13.5">
      <c r="A134" s="6" t="s">
        <v>715</v>
      </c>
      <c r="B134" s="6" t="s">
        <v>58</v>
      </c>
      <c r="C134" s="6" t="s">
        <v>118</v>
      </c>
      <c r="D134" s="6">
        <v>0</v>
      </c>
      <c r="E134" s="38" t="s">
        <v>455</v>
      </c>
    </row>
    <row r="135" spans="1:5" ht="13.5">
      <c r="A135" s="6" t="s">
        <v>716</v>
      </c>
      <c r="B135" s="6" t="s">
        <v>115</v>
      </c>
      <c r="C135" s="6" t="s">
        <v>118</v>
      </c>
      <c r="D135" s="6">
        <v>2</v>
      </c>
      <c r="E135" s="38" t="s">
        <v>456</v>
      </c>
    </row>
    <row r="136" spans="1:5" ht="13.5">
      <c r="A136" s="6" t="s">
        <v>717</v>
      </c>
      <c r="B136" s="6" t="s">
        <v>45</v>
      </c>
      <c r="C136" s="6" t="s">
        <v>71</v>
      </c>
      <c r="D136" s="6">
        <v>3</v>
      </c>
      <c r="E136" s="38" t="s">
        <v>457</v>
      </c>
    </row>
    <row r="137" spans="1:5" ht="13.5">
      <c r="A137" s="6" t="s">
        <v>718</v>
      </c>
      <c r="B137" s="6" t="s">
        <v>115</v>
      </c>
      <c r="C137" s="6" t="s">
        <v>364</v>
      </c>
      <c r="D137" s="6">
        <v>0</v>
      </c>
      <c r="E137" s="38" t="s">
        <v>458</v>
      </c>
    </row>
    <row r="138" spans="1:5" ht="13.5">
      <c r="A138" s="6" t="s">
        <v>719</v>
      </c>
      <c r="B138" s="6" t="s">
        <v>57</v>
      </c>
      <c r="C138" s="6" t="s">
        <v>121</v>
      </c>
      <c r="D138" s="6">
        <v>0</v>
      </c>
      <c r="E138" s="38" t="s">
        <v>459</v>
      </c>
    </row>
    <row r="139" spans="1:5" ht="13.5">
      <c r="A139" s="6" t="s">
        <v>720</v>
      </c>
      <c r="B139" s="6" t="s">
        <v>58</v>
      </c>
      <c r="C139" s="6" t="s">
        <v>118</v>
      </c>
      <c r="D139" s="6">
        <v>0</v>
      </c>
      <c r="E139" s="38" t="s">
        <v>460</v>
      </c>
    </row>
    <row r="140" spans="1:5" ht="13.5">
      <c r="A140" s="6" t="s">
        <v>721</v>
      </c>
      <c r="B140" s="6" t="s">
        <v>115</v>
      </c>
      <c r="C140" s="6" t="s">
        <v>445</v>
      </c>
      <c r="D140" s="6">
        <v>0</v>
      </c>
      <c r="E140" s="38" t="s">
        <v>461</v>
      </c>
    </row>
    <row r="141" spans="1:5" ht="13.5">
      <c r="A141" s="36" t="s">
        <v>722</v>
      </c>
      <c r="B141" s="36" t="s">
        <v>17</v>
      </c>
      <c r="C141" s="21" t="s">
        <v>834</v>
      </c>
      <c r="D141" s="21" t="s">
        <v>18</v>
      </c>
      <c r="E141" s="36" t="s">
        <v>835</v>
      </c>
    </row>
    <row r="142" spans="1:5" ht="13.5">
      <c r="A142" s="23"/>
      <c r="B142" s="23"/>
      <c r="C142" s="24"/>
      <c r="D142" s="24"/>
      <c r="E142" s="23"/>
    </row>
    <row r="143" spans="1:5" ht="13.5">
      <c r="A143" s="7" t="s">
        <v>723</v>
      </c>
      <c r="B143" s="7" t="s">
        <v>46</v>
      </c>
      <c r="C143" s="7" t="s">
        <v>118</v>
      </c>
      <c r="D143" s="7">
        <v>2</v>
      </c>
      <c r="E143" s="40" t="s">
        <v>466</v>
      </c>
    </row>
    <row r="144" spans="1:5" ht="13.5">
      <c r="A144" s="6" t="s">
        <v>724</v>
      </c>
      <c r="B144" s="6" t="s">
        <v>116</v>
      </c>
      <c r="C144" s="6" t="s">
        <v>362</v>
      </c>
      <c r="D144" s="6">
        <v>2</v>
      </c>
      <c r="E144" s="38" t="s">
        <v>467</v>
      </c>
    </row>
    <row r="145" spans="1:5" ht="13.5">
      <c r="A145" s="6" t="s">
        <v>725</v>
      </c>
      <c r="B145" s="6" t="s">
        <v>47</v>
      </c>
      <c r="C145" s="6" t="s">
        <v>118</v>
      </c>
      <c r="D145" s="6">
        <v>0</v>
      </c>
      <c r="E145" s="38" t="s">
        <v>468</v>
      </c>
    </row>
    <row r="146" spans="1:5" ht="13.5">
      <c r="A146" s="6" t="s">
        <v>726</v>
      </c>
      <c r="B146" s="6" t="s">
        <v>58</v>
      </c>
      <c r="C146" s="6" t="s">
        <v>118</v>
      </c>
      <c r="D146" s="6">
        <v>0</v>
      </c>
      <c r="E146" s="38" t="s">
        <v>470</v>
      </c>
    </row>
    <row r="147" spans="1:5" ht="13.5">
      <c r="A147" s="6" t="s">
        <v>727</v>
      </c>
      <c r="B147" s="6" t="s">
        <v>57</v>
      </c>
      <c r="C147" s="6" t="s">
        <v>402</v>
      </c>
      <c r="D147" s="6">
        <v>2</v>
      </c>
      <c r="E147" s="38" t="s">
        <v>471</v>
      </c>
    </row>
    <row r="148" spans="1:5" ht="13.5">
      <c r="A148" s="6" t="s">
        <v>728</v>
      </c>
      <c r="B148" s="6" t="s">
        <v>57</v>
      </c>
      <c r="C148" s="6" t="s">
        <v>120</v>
      </c>
      <c r="D148" s="6">
        <v>2</v>
      </c>
      <c r="E148" s="38" t="s">
        <v>472</v>
      </c>
    </row>
    <row r="149" spans="1:5" ht="13.5">
      <c r="A149" s="6" t="s">
        <v>729</v>
      </c>
      <c r="B149" s="6" t="s">
        <v>58</v>
      </c>
      <c r="C149" s="6" t="s">
        <v>118</v>
      </c>
      <c r="D149" s="6">
        <v>0</v>
      </c>
      <c r="E149" s="38" t="s">
        <v>473</v>
      </c>
    </row>
    <row r="150" spans="1:5" ht="13.5">
      <c r="A150" s="6" t="s">
        <v>730</v>
      </c>
      <c r="B150" s="6" t="s">
        <v>361</v>
      </c>
      <c r="C150" s="6" t="s">
        <v>121</v>
      </c>
      <c r="D150" s="6">
        <v>0</v>
      </c>
      <c r="E150" s="38" t="s">
        <v>474</v>
      </c>
    </row>
    <row r="151" spans="1:5" ht="13.5">
      <c r="A151" s="6" t="s">
        <v>731</v>
      </c>
      <c r="B151" s="6" t="s">
        <v>66</v>
      </c>
      <c r="C151" s="6" t="s">
        <v>462</v>
      </c>
      <c r="D151" s="6">
        <v>0</v>
      </c>
      <c r="E151" s="38" t="s">
        <v>475</v>
      </c>
    </row>
    <row r="152" spans="1:5" ht="13.5">
      <c r="A152" s="6" t="s">
        <v>732</v>
      </c>
      <c r="B152" s="6" t="s">
        <v>58</v>
      </c>
      <c r="C152" s="6" t="s">
        <v>118</v>
      </c>
      <c r="D152" s="6">
        <v>0</v>
      </c>
      <c r="E152" s="38" t="s">
        <v>476</v>
      </c>
    </row>
    <row r="153" spans="1:5" ht="13.5">
      <c r="A153" s="6" t="s">
        <v>733</v>
      </c>
      <c r="B153" s="6" t="s">
        <v>66</v>
      </c>
      <c r="C153" s="6" t="s">
        <v>462</v>
      </c>
      <c r="D153" s="6">
        <v>0</v>
      </c>
      <c r="E153" s="38" t="s">
        <v>477</v>
      </c>
    </row>
    <row r="154" spans="1:5" ht="13.5">
      <c r="A154" s="6" t="s">
        <v>734</v>
      </c>
      <c r="B154" s="6" t="s">
        <v>66</v>
      </c>
      <c r="C154" s="6" t="s">
        <v>121</v>
      </c>
      <c r="D154" s="6">
        <v>0</v>
      </c>
      <c r="E154" s="38" t="s">
        <v>478</v>
      </c>
    </row>
    <row r="155" spans="1:5" ht="13.5">
      <c r="A155" s="6" t="s">
        <v>735</v>
      </c>
      <c r="B155" s="6" t="s">
        <v>57</v>
      </c>
      <c r="C155" s="6" t="s">
        <v>463</v>
      </c>
      <c r="D155" s="6">
        <v>2</v>
      </c>
      <c r="E155" s="38" t="s">
        <v>479</v>
      </c>
    </row>
    <row r="156" spans="1:5" ht="13.5">
      <c r="A156" s="6" t="s">
        <v>736</v>
      </c>
      <c r="B156" s="6" t="s">
        <v>58</v>
      </c>
      <c r="C156" s="6" t="s">
        <v>118</v>
      </c>
      <c r="D156" s="6">
        <v>0</v>
      </c>
      <c r="E156" s="38" t="s">
        <v>480</v>
      </c>
    </row>
    <row r="157" spans="1:5" ht="13.5">
      <c r="A157" s="6" t="s">
        <v>737</v>
      </c>
      <c r="B157" s="6" t="s">
        <v>58</v>
      </c>
      <c r="C157" s="6" t="s">
        <v>118</v>
      </c>
      <c r="D157" s="6">
        <v>0</v>
      </c>
      <c r="E157" s="38" t="s">
        <v>481</v>
      </c>
    </row>
    <row r="158" spans="1:5" ht="13.5">
      <c r="A158" s="6" t="s">
        <v>738</v>
      </c>
      <c r="B158" s="6" t="s">
        <v>66</v>
      </c>
      <c r="C158" s="6" t="s">
        <v>464</v>
      </c>
      <c r="D158" s="6">
        <v>0</v>
      </c>
      <c r="E158" s="38" t="s">
        <v>482</v>
      </c>
    </row>
    <row r="159" spans="1:5" ht="13.5">
      <c r="A159" s="6" t="s">
        <v>739</v>
      </c>
      <c r="B159" s="6" t="s">
        <v>362</v>
      </c>
      <c r="C159" s="6" t="s">
        <v>118</v>
      </c>
      <c r="D159" s="6">
        <v>0</v>
      </c>
      <c r="E159" s="38" t="s">
        <v>483</v>
      </c>
    </row>
    <row r="160" spans="1:5" ht="13.5">
      <c r="A160" s="6" t="s">
        <v>740</v>
      </c>
      <c r="B160" s="6" t="s">
        <v>66</v>
      </c>
      <c r="C160" s="6" t="s">
        <v>465</v>
      </c>
      <c r="D160" s="6">
        <v>0</v>
      </c>
      <c r="E160" s="38" t="s">
        <v>485</v>
      </c>
    </row>
    <row r="161" spans="1:5" ht="13.5">
      <c r="A161" s="36" t="s">
        <v>189</v>
      </c>
      <c r="B161" s="36" t="s">
        <v>17</v>
      </c>
      <c r="C161" s="21" t="s">
        <v>834</v>
      </c>
      <c r="D161" s="21" t="s">
        <v>18</v>
      </c>
      <c r="E161" s="36" t="s">
        <v>835</v>
      </c>
    </row>
    <row r="162" spans="1:5" ht="13.5">
      <c r="A162" s="6"/>
      <c r="B162" s="6"/>
      <c r="C162" s="6"/>
      <c r="D162" s="6"/>
      <c r="E162" s="38"/>
    </row>
    <row r="163" spans="1:5" ht="13.5">
      <c r="A163" s="6" t="s">
        <v>741</v>
      </c>
      <c r="B163" s="6" t="s">
        <v>115</v>
      </c>
      <c r="C163" s="6" t="s">
        <v>69</v>
      </c>
      <c r="D163" s="6">
        <v>2</v>
      </c>
      <c r="E163" s="38" t="s">
        <v>85</v>
      </c>
    </row>
    <row r="164" spans="1:5" ht="13.5">
      <c r="A164" s="6" t="s">
        <v>742</v>
      </c>
      <c r="B164" s="6" t="s">
        <v>116</v>
      </c>
      <c r="C164" s="6" t="s">
        <v>69</v>
      </c>
      <c r="D164" s="6">
        <v>2</v>
      </c>
      <c r="E164" s="38" t="s">
        <v>492</v>
      </c>
    </row>
    <row r="165" spans="1:5" ht="13.5">
      <c r="A165" s="6" t="s">
        <v>743</v>
      </c>
      <c r="B165" s="6" t="s">
        <v>116</v>
      </c>
      <c r="C165" s="6" t="s">
        <v>69</v>
      </c>
      <c r="D165" s="6">
        <v>2</v>
      </c>
      <c r="E165" s="38" t="s">
        <v>493</v>
      </c>
    </row>
    <row r="166" spans="1:5" ht="13.5">
      <c r="A166" s="6" t="s">
        <v>744</v>
      </c>
      <c r="B166" s="6" t="s">
        <v>115</v>
      </c>
      <c r="C166" s="6" t="s">
        <v>69</v>
      </c>
      <c r="D166" s="6">
        <v>0</v>
      </c>
      <c r="E166" s="38" t="s">
        <v>84</v>
      </c>
    </row>
    <row r="167" spans="1:5" ht="13.5">
      <c r="A167" s="6" t="s">
        <v>745</v>
      </c>
      <c r="B167" s="6" t="s">
        <v>115</v>
      </c>
      <c r="C167" s="6" t="s">
        <v>69</v>
      </c>
      <c r="D167" s="6">
        <v>2</v>
      </c>
      <c r="E167" s="38" t="s">
        <v>494</v>
      </c>
    </row>
    <row r="168" spans="1:5" ht="13.5">
      <c r="A168" s="6" t="s">
        <v>746</v>
      </c>
      <c r="B168" s="6" t="s">
        <v>115</v>
      </c>
      <c r="C168" s="6" t="s">
        <v>69</v>
      </c>
      <c r="D168" s="6">
        <v>2</v>
      </c>
      <c r="E168" s="38" t="s">
        <v>495</v>
      </c>
    </row>
    <row r="169" spans="1:5" ht="13.5">
      <c r="A169" s="6" t="s">
        <v>747</v>
      </c>
      <c r="B169" s="6" t="s">
        <v>115</v>
      </c>
      <c r="C169" s="6" t="s">
        <v>69</v>
      </c>
      <c r="D169" s="6">
        <v>2</v>
      </c>
      <c r="E169" s="38" t="s">
        <v>496</v>
      </c>
    </row>
    <row r="170" spans="1:5" ht="13.5">
      <c r="A170" s="6" t="s">
        <v>748</v>
      </c>
      <c r="B170" s="6" t="s">
        <v>58</v>
      </c>
      <c r="C170" s="6" t="s">
        <v>69</v>
      </c>
      <c r="D170" s="6">
        <v>0</v>
      </c>
      <c r="E170" s="38" t="s">
        <v>497</v>
      </c>
    </row>
    <row r="171" spans="1:5" ht="13.5">
      <c r="A171" s="6" t="s">
        <v>749</v>
      </c>
      <c r="B171" s="6" t="s">
        <v>59</v>
      </c>
      <c r="C171" s="6" t="s">
        <v>69</v>
      </c>
      <c r="D171" s="6">
        <v>0</v>
      </c>
      <c r="E171" s="38" t="s">
        <v>498</v>
      </c>
    </row>
    <row r="172" spans="1:5" ht="13.5">
      <c r="A172" s="6" t="s">
        <v>750</v>
      </c>
      <c r="B172" s="6" t="s">
        <v>487</v>
      </c>
      <c r="C172" s="6" t="s">
        <v>69</v>
      </c>
      <c r="D172" s="6">
        <v>2</v>
      </c>
      <c r="E172" s="38" t="s">
        <v>499</v>
      </c>
    </row>
    <row r="173" spans="1:5" ht="13.5">
      <c r="A173" s="6" t="s">
        <v>751</v>
      </c>
      <c r="B173" s="6" t="s">
        <v>488</v>
      </c>
      <c r="C173" s="6" t="s">
        <v>69</v>
      </c>
      <c r="D173" s="6">
        <v>0</v>
      </c>
      <c r="E173" s="38" t="s">
        <v>500</v>
      </c>
    </row>
    <row r="174" spans="1:5" ht="13.5">
      <c r="A174" s="6" t="s">
        <v>752</v>
      </c>
      <c r="B174" s="6" t="s">
        <v>58</v>
      </c>
      <c r="C174" s="6" t="s">
        <v>69</v>
      </c>
      <c r="D174" s="6">
        <v>0</v>
      </c>
      <c r="E174" s="38" t="s">
        <v>501</v>
      </c>
    </row>
    <row r="175" spans="1:5" ht="13.5">
      <c r="A175" s="6" t="s">
        <v>753</v>
      </c>
      <c r="B175" s="6" t="s">
        <v>57</v>
      </c>
      <c r="C175" s="6" t="s">
        <v>69</v>
      </c>
      <c r="D175" s="6">
        <v>0</v>
      </c>
      <c r="E175" s="38" t="s">
        <v>502</v>
      </c>
    </row>
    <row r="176" spans="1:5" ht="13.5">
      <c r="A176" s="6" t="s">
        <v>754</v>
      </c>
      <c r="B176" s="6" t="s">
        <v>115</v>
      </c>
      <c r="C176" s="6" t="s">
        <v>489</v>
      </c>
      <c r="D176" s="6">
        <v>2</v>
      </c>
      <c r="E176" s="38" t="s">
        <v>503</v>
      </c>
    </row>
    <row r="177" spans="1:5" ht="13.5">
      <c r="A177" s="6" t="s">
        <v>755</v>
      </c>
      <c r="B177" s="6" t="s">
        <v>115</v>
      </c>
      <c r="C177" s="6" t="s">
        <v>490</v>
      </c>
      <c r="D177" s="6">
        <v>2</v>
      </c>
      <c r="E177" s="38" t="s">
        <v>504</v>
      </c>
    </row>
    <row r="178" spans="1:5" ht="13.5">
      <c r="A178" s="6" t="s">
        <v>756</v>
      </c>
      <c r="B178" s="6" t="s">
        <v>57</v>
      </c>
      <c r="C178" s="6" t="s">
        <v>490</v>
      </c>
      <c r="D178" s="6">
        <v>2</v>
      </c>
      <c r="E178" s="38" t="s">
        <v>505</v>
      </c>
    </row>
    <row r="179" spans="1:5" ht="13.5">
      <c r="A179" s="6" t="s">
        <v>757</v>
      </c>
      <c r="B179" s="6" t="s">
        <v>57</v>
      </c>
      <c r="C179" s="6" t="s">
        <v>76</v>
      </c>
      <c r="D179" s="6">
        <v>2</v>
      </c>
      <c r="E179" s="38" t="s">
        <v>506</v>
      </c>
    </row>
    <row r="180" spans="1:5" ht="13.5">
      <c r="A180" s="6" t="s">
        <v>758</v>
      </c>
      <c r="B180" s="6" t="s">
        <v>362</v>
      </c>
      <c r="C180" s="6" t="s">
        <v>491</v>
      </c>
      <c r="D180" s="6">
        <v>2</v>
      </c>
      <c r="E180" s="38" t="s">
        <v>507</v>
      </c>
    </row>
    <row r="181" spans="1:5" ht="13.5">
      <c r="A181" s="36" t="s">
        <v>185</v>
      </c>
      <c r="B181" s="36" t="s">
        <v>17</v>
      </c>
      <c r="C181" s="21" t="s">
        <v>834</v>
      </c>
      <c r="D181" s="21" t="s">
        <v>18</v>
      </c>
      <c r="E181" s="36" t="s">
        <v>835</v>
      </c>
    </row>
    <row r="182" spans="1:5" ht="12.75" customHeight="1">
      <c r="A182" s="6"/>
      <c r="B182" s="6"/>
      <c r="C182" s="6"/>
      <c r="D182" s="6"/>
      <c r="E182" s="38"/>
    </row>
    <row r="183" spans="1:5" ht="12" customHeight="1">
      <c r="A183" s="6" t="s">
        <v>186</v>
      </c>
      <c r="B183" s="6" t="s">
        <v>58</v>
      </c>
      <c r="C183" s="6" t="s">
        <v>118</v>
      </c>
      <c r="D183" s="6">
        <v>0</v>
      </c>
      <c r="E183" s="38" t="s">
        <v>513</v>
      </c>
    </row>
    <row r="184" spans="1:5" ht="13.5">
      <c r="A184" s="6" t="s">
        <v>759</v>
      </c>
      <c r="B184" s="6" t="s">
        <v>46</v>
      </c>
      <c r="C184" s="6" t="s">
        <v>118</v>
      </c>
      <c r="D184" s="6">
        <v>2</v>
      </c>
      <c r="E184" s="38" t="s">
        <v>514</v>
      </c>
    </row>
    <row r="185" spans="1:5" ht="13.5">
      <c r="A185" s="6" t="s">
        <v>760</v>
      </c>
      <c r="B185" s="6" t="s">
        <v>46</v>
      </c>
      <c r="C185" s="6" t="s">
        <v>118</v>
      </c>
      <c r="D185" s="6">
        <v>2</v>
      </c>
      <c r="E185" s="38" t="s">
        <v>515</v>
      </c>
    </row>
    <row r="186" spans="1:5" ht="13.5">
      <c r="A186" s="6" t="s">
        <v>761</v>
      </c>
      <c r="B186" s="6" t="s">
        <v>45</v>
      </c>
      <c r="C186" s="6" t="s">
        <v>68</v>
      </c>
      <c r="D186" s="6">
        <v>2</v>
      </c>
      <c r="E186" s="38" t="s">
        <v>84</v>
      </c>
    </row>
    <row r="187" spans="1:5" ht="13.5">
      <c r="A187" s="6" t="s">
        <v>762</v>
      </c>
      <c r="B187" s="6" t="s">
        <v>45</v>
      </c>
      <c r="C187" s="6" t="s">
        <v>68</v>
      </c>
      <c r="D187" s="6">
        <v>2</v>
      </c>
      <c r="E187" s="38" t="s">
        <v>516</v>
      </c>
    </row>
    <row r="188" spans="1:5" ht="13.5">
      <c r="A188" s="6" t="s">
        <v>763</v>
      </c>
      <c r="B188" s="6" t="s">
        <v>45</v>
      </c>
      <c r="C188" s="6" t="s">
        <v>68</v>
      </c>
      <c r="D188" s="6">
        <v>2</v>
      </c>
      <c r="E188" s="38" t="s">
        <v>79</v>
      </c>
    </row>
    <row r="189" spans="1:5" ht="13.5">
      <c r="A189" s="6" t="s">
        <v>764</v>
      </c>
      <c r="B189" s="6" t="s">
        <v>45</v>
      </c>
      <c r="C189" s="6" t="s">
        <v>68</v>
      </c>
      <c r="D189" s="6">
        <v>2</v>
      </c>
      <c r="E189" s="38" t="s">
        <v>519</v>
      </c>
    </row>
    <row r="190" spans="1:5" ht="13.5">
      <c r="A190" s="6" t="s">
        <v>765</v>
      </c>
      <c r="B190" s="6" t="s">
        <v>45</v>
      </c>
      <c r="C190" s="6" t="s">
        <v>68</v>
      </c>
      <c r="D190" s="6">
        <v>2</v>
      </c>
      <c r="E190" s="38" t="s">
        <v>520</v>
      </c>
    </row>
    <row r="191" spans="1:5" ht="13.5">
      <c r="A191" s="6" t="s">
        <v>766</v>
      </c>
      <c r="B191" s="6" t="s">
        <v>58</v>
      </c>
      <c r="C191" s="6" t="s">
        <v>118</v>
      </c>
      <c r="D191" s="6">
        <v>0</v>
      </c>
      <c r="E191" s="38" t="s">
        <v>521</v>
      </c>
    </row>
    <row r="192" spans="1:5" ht="13.5">
      <c r="A192" s="6" t="s">
        <v>767</v>
      </c>
      <c r="B192" s="6" t="s">
        <v>58</v>
      </c>
      <c r="C192" s="6" t="s">
        <v>118</v>
      </c>
      <c r="D192" s="6">
        <v>0</v>
      </c>
      <c r="E192" s="38" t="s">
        <v>522</v>
      </c>
    </row>
    <row r="193" spans="1:5" ht="13.5">
      <c r="A193" s="6" t="s">
        <v>768</v>
      </c>
      <c r="B193" s="6" t="s">
        <v>361</v>
      </c>
      <c r="C193" s="6" t="s">
        <v>508</v>
      </c>
      <c r="D193" s="6">
        <v>0</v>
      </c>
      <c r="E193" s="38" t="s">
        <v>523</v>
      </c>
    </row>
    <row r="194" spans="1:5" ht="13.5">
      <c r="A194" s="6" t="s">
        <v>769</v>
      </c>
      <c r="B194" s="6" t="s">
        <v>66</v>
      </c>
      <c r="C194" s="6" t="s">
        <v>509</v>
      </c>
      <c r="D194" s="6">
        <v>0</v>
      </c>
      <c r="E194" s="38" t="s">
        <v>524</v>
      </c>
    </row>
    <row r="195" spans="1:5" ht="13.5">
      <c r="A195" s="6" t="s">
        <v>770</v>
      </c>
      <c r="B195" s="6" t="s">
        <v>118</v>
      </c>
      <c r="C195" s="6" t="s">
        <v>118</v>
      </c>
      <c r="D195" s="6">
        <v>0</v>
      </c>
      <c r="E195" s="38" t="s">
        <v>525</v>
      </c>
    </row>
    <row r="196" spans="1:5" ht="13.5">
      <c r="A196" s="6" t="s">
        <v>158</v>
      </c>
      <c r="B196" s="6" t="s">
        <v>66</v>
      </c>
      <c r="C196" s="6" t="s">
        <v>510</v>
      </c>
      <c r="D196" s="6">
        <v>0</v>
      </c>
      <c r="E196" s="38" t="s">
        <v>526</v>
      </c>
    </row>
    <row r="197" spans="1:5" ht="13.5">
      <c r="A197" s="6" t="s">
        <v>771</v>
      </c>
      <c r="B197" s="6" t="s">
        <v>45</v>
      </c>
      <c r="C197" s="6" t="s">
        <v>511</v>
      </c>
      <c r="D197" s="6">
        <v>2</v>
      </c>
      <c r="E197" s="38" t="s">
        <v>527</v>
      </c>
    </row>
    <row r="198" spans="1:5" ht="13.5">
      <c r="A198" s="6" t="s">
        <v>772</v>
      </c>
      <c r="B198" s="6" t="s">
        <v>58</v>
      </c>
      <c r="C198" s="6" t="s">
        <v>118</v>
      </c>
      <c r="D198" s="6">
        <v>0</v>
      </c>
      <c r="E198" s="38" t="s">
        <v>528</v>
      </c>
    </row>
    <row r="199" spans="1:5" ht="13.5">
      <c r="A199" s="6" t="s">
        <v>773</v>
      </c>
      <c r="B199" s="6" t="s">
        <v>45</v>
      </c>
      <c r="C199" s="6" t="s">
        <v>76</v>
      </c>
      <c r="D199" s="6">
        <v>2</v>
      </c>
      <c r="E199" s="38" t="s">
        <v>529</v>
      </c>
    </row>
    <row r="200" spans="1:5" ht="13.5">
      <c r="A200" s="6" t="s">
        <v>774</v>
      </c>
      <c r="B200" s="6" t="s">
        <v>58</v>
      </c>
      <c r="C200" s="6" t="s">
        <v>118</v>
      </c>
      <c r="D200" s="6">
        <v>0</v>
      </c>
      <c r="E200" s="38" t="s">
        <v>530</v>
      </c>
    </row>
    <row r="201" spans="1:5" ht="13.5">
      <c r="A201" s="36" t="s">
        <v>190</v>
      </c>
      <c r="B201" s="36" t="s">
        <v>17</v>
      </c>
      <c r="C201" s="21" t="s">
        <v>834</v>
      </c>
      <c r="D201" s="21" t="s">
        <v>18</v>
      </c>
      <c r="E201" s="36" t="s">
        <v>835</v>
      </c>
    </row>
    <row r="202" spans="1:5" s="30" customFormat="1" ht="13.5">
      <c r="A202" s="39"/>
      <c r="B202" s="39"/>
      <c r="C202" s="29"/>
      <c r="D202" s="29"/>
      <c r="E202" s="39"/>
    </row>
    <row r="203" spans="1:5" ht="13.5">
      <c r="A203" s="6" t="s">
        <v>775</v>
      </c>
      <c r="B203" s="6" t="s">
        <v>361</v>
      </c>
      <c r="C203" s="6" t="s">
        <v>509</v>
      </c>
      <c r="D203" s="6">
        <v>0</v>
      </c>
      <c r="E203" s="38" t="s">
        <v>535</v>
      </c>
    </row>
    <row r="204" spans="1:5" ht="13.5">
      <c r="A204" s="6" t="s">
        <v>776</v>
      </c>
      <c r="B204" s="6" t="s">
        <v>46</v>
      </c>
      <c r="C204" s="6" t="s">
        <v>118</v>
      </c>
      <c r="D204" s="6">
        <v>2</v>
      </c>
      <c r="E204" s="38" t="s">
        <v>532</v>
      </c>
    </row>
    <row r="205" spans="1:5" ht="13.5">
      <c r="A205" s="6" t="s">
        <v>777</v>
      </c>
      <c r="B205" s="6" t="s">
        <v>116</v>
      </c>
      <c r="C205" s="6" t="s">
        <v>118</v>
      </c>
      <c r="D205" s="6">
        <v>2</v>
      </c>
      <c r="E205" s="38" t="s">
        <v>533</v>
      </c>
    </row>
    <row r="206" spans="1:5" ht="13.5">
      <c r="A206" s="6" t="s">
        <v>778</v>
      </c>
      <c r="B206" s="6" t="s">
        <v>47</v>
      </c>
      <c r="C206" s="6" t="s">
        <v>118</v>
      </c>
      <c r="D206" s="6">
        <v>0</v>
      </c>
      <c r="E206" s="38" t="s">
        <v>534</v>
      </c>
    </row>
    <row r="207" spans="1:5" ht="13.5">
      <c r="A207" s="6" t="s">
        <v>779</v>
      </c>
      <c r="B207" s="6" t="s">
        <v>57</v>
      </c>
      <c r="C207" s="6" t="s">
        <v>118</v>
      </c>
      <c r="D207" s="6">
        <v>2</v>
      </c>
      <c r="E207" s="38" t="s">
        <v>536</v>
      </c>
    </row>
    <row r="208" spans="1:5" ht="13.5">
      <c r="A208" s="6" t="s">
        <v>780</v>
      </c>
      <c r="B208" s="6" t="s">
        <v>57</v>
      </c>
      <c r="C208" s="6" t="s">
        <v>118</v>
      </c>
      <c r="D208" s="6">
        <v>2</v>
      </c>
      <c r="E208" s="38" t="s">
        <v>537</v>
      </c>
    </row>
    <row r="209" spans="1:5" ht="13.5">
      <c r="A209" s="6" t="s">
        <v>781</v>
      </c>
      <c r="B209" s="6" t="s">
        <v>57</v>
      </c>
      <c r="C209" s="6" t="s">
        <v>118</v>
      </c>
      <c r="D209" s="6">
        <v>2</v>
      </c>
      <c r="E209" s="38" t="s">
        <v>538</v>
      </c>
    </row>
    <row r="210" spans="1:5" ht="13.5">
      <c r="A210" s="6" t="s">
        <v>782</v>
      </c>
      <c r="B210" s="6" t="s">
        <v>57</v>
      </c>
      <c r="C210" s="6" t="s">
        <v>118</v>
      </c>
      <c r="D210" s="6">
        <v>2</v>
      </c>
      <c r="E210" s="38" t="s">
        <v>539</v>
      </c>
    </row>
    <row r="211" spans="1:5" ht="13.5">
      <c r="A211" s="6" t="s">
        <v>783</v>
      </c>
      <c r="B211" s="6" t="s">
        <v>57</v>
      </c>
      <c r="C211" s="6" t="s">
        <v>118</v>
      </c>
      <c r="D211" s="6">
        <v>2</v>
      </c>
      <c r="E211" s="38" t="s">
        <v>540</v>
      </c>
    </row>
    <row r="212" spans="1:5" ht="13.5">
      <c r="A212" s="6" t="s">
        <v>784</v>
      </c>
      <c r="B212" s="6" t="s">
        <v>57</v>
      </c>
      <c r="C212" s="6" t="s">
        <v>118</v>
      </c>
      <c r="D212" s="6">
        <v>2</v>
      </c>
      <c r="E212" s="38" t="s">
        <v>541</v>
      </c>
    </row>
    <row r="213" spans="1:5" ht="13.5">
      <c r="A213" s="6" t="s">
        <v>785</v>
      </c>
      <c r="B213" s="6" t="s">
        <v>66</v>
      </c>
      <c r="C213" s="6" t="s">
        <v>76</v>
      </c>
      <c r="D213" s="6">
        <v>0</v>
      </c>
      <c r="E213" s="38" t="s">
        <v>542</v>
      </c>
    </row>
    <row r="214" spans="1:5" ht="13.5">
      <c r="A214" s="6" t="s">
        <v>786</v>
      </c>
      <c r="B214" s="6" t="s">
        <v>58</v>
      </c>
      <c r="C214" s="6" t="s">
        <v>118</v>
      </c>
      <c r="D214" s="6">
        <v>0</v>
      </c>
      <c r="E214" s="38" t="s">
        <v>543</v>
      </c>
    </row>
    <row r="215" spans="1:5" ht="13.5">
      <c r="A215" s="6" t="s">
        <v>787</v>
      </c>
      <c r="B215" s="6" t="s">
        <v>66</v>
      </c>
      <c r="C215" s="6" t="s">
        <v>491</v>
      </c>
      <c r="D215" s="6">
        <v>0</v>
      </c>
      <c r="E215" s="38" t="s">
        <v>544</v>
      </c>
    </row>
    <row r="216" spans="1:5" ht="13.5">
      <c r="A216" s="6" t="s">
        <v>788</v>
      </c>
      <c r="B216" s="6" t="s">
        <v>57</v>
      </c>
      <c r="C216" s="6" t="s">
        <v>76</v>
      </c>
      <c r="D216" s="6">
        <v>2</v>
      </c>
      <c r="E216" s="38" t="s">
        <v>545</v>
      </c>
    </row>
    <row r="217" spans="1:5" ht="13.5">
      <c r="A217" s="6" t="s">
        <v>789</v>
      </c>
      <c r="B217" s="6" t="s">
        <v>57</v>
      </c>
      <c r="C217" s="6" t="s">
        <v>118</v>
      </c>
      <c r="D217" s="6">
        <v>2</v>
      </c>
      <c r="E217" s="38" t="s">
        <v>546</v>
      </c>
    </row>
    <row r="218" spans="1:5" ht="13.5">
      <c r="A218" s="6" t="s">
        <v>790</v>
      </c>
      <c r="B218" s="6" t="s">
        <v>57</v>
      </c>
      <c r="C218" s="6" t="s">
        <v>76</v>
      </c>
      <c r="D218" s="6">
        <v>2</v>
      </c>
      <c r="E218" s="38" t="s">
        <v>547</v>
      </c>
    </row>
    <row r="219" spans="1:5" ht="13.5">
      <c r="A219" s="6" t="s">
        <v>791</v>
      </c>
      <c r="B219" s="6" t="s">
        <v>58</v>
      </c>
      <c r="C219" s="6" t="s">
        <v>76</v>
      </c>
      <c r="D219" s="6">
        <v>0</v>
      </c>
      <c r="E219" s="38" t="s">
        <v>548</v>
      </c>
    </row>
    <row r="220" spans="1:5" ht="13.5">
      <c r="A220" s="6" t="s">
        <v>792</v>
      </c>
      <c r="B220" s="6" t="s">
        <v>66</v>
      </c>
      <c r="C220" s="6" t="s">
        <v>531</v>
      </c>
      <c r="D220" s="6">
        <v>0</v>
      </c>
      <c r="E220" s="38" t="s">
        <v>549</v>
      </c>
    </row>
    <row r="221" spans="1:5" ht="13.5">
      <c r="A221" s="36" t="s">
        <v>191</v>
      </c>
      <c r="B221" s="36" t="s">
        <v>17</v>
      </c>
      <c r="C221" s="21" t="s">
        <v>834</v>
      </c>
      <c r="D221" s="21" t="s">
        <v>18</v>
      </c>
      <c r="E221" s="36" t="s">
        <v>835</v>
      </c>
    </row>
    <row r="222" spans="1:5" s="30" customFormat="1" ht="13.5">
      <c r="A222" s="39"/>
      <c r="B222" s="39"/>
      <c r="C222" s="29"/>
      <c r="D222" s="29"/>
      <c r="E222" s="39"/>
    </row>
    <row r="223" spans="1:5" ht="13.5">
      <c r="A223" s="6" t="s">
        <v>793</v>
      </c>
      <c r="B223" s="6" t="s">
        <v>57</v>
      </c>
      <c r="C223" s="6" t="s">
        <v>68</v>
      </c>
      <c r="D223" s="6">
        <v>2</v>
      </c>
      <c r="E223" s="38" t="s">
        <v>562</v>
      </c>
    </row>
    <row r="224" spans="1:5" ht="13.5">
      <c r="A224" s="6" t="s">
        <v>794</v>
      </c>
      <c r="B224" s="6" t="s">
        <v>47</v>
      </c>
      <c r="C224" s="6" t="s">
        <v>118</v>
      </c>
      <c r="D224" s="6">
        <v>2</v>
      </c>
      <c r="E224" s="38" t="s">
        <v>563</v>
      </c>
    </row>
    <row r="225" spans="1:5" ht="13.5">
      <c r="A225" s="6" t="s">
        <v>795</v>
      </c>
      <c r="B225" s="6" t="s">
        <v>57</v>
      </c>
      <c r="C225" s="6" t="s">
        <v>68</v>
      </c>
      <c r="D225" s="6">
        <v>2</v>
      </c>
      <c r="E225" s="38" t="s">
        <v>564</v>
      </c>
    </row>
    <row r="226" spans="1:5" ht="13.5">
      <c r="A226" s="6" t="s">
        <v>796</v>
      </c>
      <c r="B226" s="6" t="s">
        <v>57</v>
      </c>
      <c r="C226" s="6" t="s">
        <v>68</v>
      </c>
      <c r="D226" s="6">
        <v>2</v>
      </c>
      <c r="E226" s="38" t="s">
        <v>565</v>
      </c>
    </row>
    <row r="227" spans="1:5" ht="13.5">
      <c r="A227" s="6" t="s">
        <v>797</v>
      </c>
      <c r="B227" s="6" t="s">
        <v>58</v>
      </c>
      <c r="C227" s="6" t="s">
        <v>118</v>
      </c>
      <c r="D227" s="6">
        <v>2</v>
      </c>
      <c r="E227" s="38" t="s">
        <v>566</v>
      </c>
    </row>
    <row r="228" spans="1:5" ht="13.5">
      <c r="A228" s="6" t="s">
        <v>798</v>
      </c>
      <c r="B228" s="6" t="s">
        <v>361</v>
      </c>
      <c r="C228" s="6" t="s">
        <v>550</v>
      </c>
      <c r="D228" s="6">
        <v>2</v>
      </c>
      <c r="E228" s="38" t="s">
        <v>567</v>
      </c>
    </row>
    <row r="229" spans="1:5" ht="13.5">
      <c r="A229" s="6" t="s">
        <v>799</v>
      </c>
      <c r="B229" s="6" t="s">
        <v>57</v>
      </c>
      <c r="C229" s="6" t="s">
        <v>68</v>
      </c>
      <c r="D229" s="6">
        <v>2</v>
      </c>
      <c r="E229" s="38" t="s">
        <v>568</v>
      </c>
    </row>
    <row r="230" spans="1:5" ht="13.5">
      <c r="A230" s="6" t="s">
        <v>800</v>
      </c>
      <c r="B230" s="6" t="s">
        <v>58</v>
      </c>
      <c r="C230" s="6" t="s">
        <v>118</v>
      </c>
      <c r="D230" s="6">
        <v>2</v>
      </c>
      <c r="E230" s="38" t="s">
        <v>569</v>
      </c>
    </row>
    <row r="231" spans="1:5" ht="13.5">
      <c r="A231" s="6" t="s">
        <v>801</v>
      </c>
      <c r="B231" s="6" t="s">
        <v>66</v>
      </c>
      <c r="C231" s="6" t="s">
        <v>550</v>
      </c>
      <c r="D231" s="6">
        <v>0</v>
      </c>
      <c r="E231" s="38" t="s">
        <v>570</v>
      </c>
    </row>
    <row r="232" spans="1:5" ht="13.5">
      <c r="A232" s="6" t="s">
        <v>802</v>
      </c>
      <c r="B232" s="6" t="s">
        <v>58</v>
      </c>
      <c r="C232" s="6" t="s">
        <v>118</v>
      </c>
      <c r="D232" s="6">
        <v>0</v>
      </c>
      <c r="E232" s="38" t="s">
        <v>551</v>
      </c>
    </row>
    <row r="233" spans="1:5" ht="13.5">
      <c r="A233" s="6" t="s">
        <v>552</v>
      </c>
      <c r="B233" s="6" t="s">
        <v>58</v>
      </c>
      <c r="C233" s="6" t="s">
        <v>118</v>
      </c>
      <c r="D233" s="6">
        <v>0</v>
      </c>
      <c r="E233" s="38" t="s">
        <v>556</v>
      </c>
    </row>
    <row r="234" spans="1:5" ht="13.5">
      <c r="A234" s="6" t="s">
        <v>553</v>
      </c>
      <c r="B234" s="6" t="s">
        <v>58</v>
      </c>
      <c r="C234" s="6" t="s">
        <v>118</v>
      </c>
      <c r="D234" s="6">
        <v>0</v>
      </c>
      <c r="E234" s="38" t="s">
        <v>557</v>
      </c>
    </row>
    <row r="235" spans="1:5" ht="13.5">
      <c r="A235" s="6" t="s">
        <v>554</v>
      </c>
      <c r="B235" s="6" t="s">
        <v>58</v>
      </c>
      <c r="C235" s="6" t="s">
        <v>118</v>
      </c>
      <c r="D235" s="6">
        <v>0</v>
      </c>
      <c r="E235" s="38" t="s">
        <v>558</v>
      </c>
    </row>
    <row r="236" spans="1:5" ht="13.5">
      <c r="A236" s="6" t="s">
        <v>555</v>
      </c>
      <c r="B236" s="6" t="s">
        <v>58</v>
      </c>
      <c r="C236" s="6" t="s">
        <v>118</v>
      </c>
      <c r="D236" s="6">
        <v>0</v>
      </c>
      <c r="E236" s="38" t="s">
        <v>559</v>
      </c>
    </row>
    <row r="237" spans="1:5" ht="13.5">
      <c r="A237" s="6" t="s">
        <v>803</v>
      </c>
      <c r="B237" s="6" t="s">
        <v>66</v>
      </c>
      <c r="C237" s="6" t="s">
        <v>72</v>
      </c>
      <c r="D237" s="6">
        <v>0</v>
      </c>
      <c r="E237" s="38" t="s">
        <v>571</v>
      </c>
    </row>
    <row r="238" spans="1:5" ht="13.5">
      <c r="A238" s="6" t="s">
        <v>804</v>
      </c>
      <c r="B238" s="6" t="s">
        <v>58</v>
      </c>
      <c r="C238" s="6" t="s">
        <v>69</v>
      </c>
      <c r="D238" s="6">
        <v>0</v>
      </c>
      <c r="E238" s="38" t="s">
        <v>572</v>
      </c>
    </row>
    <row r="239" spans="1:5" ht="13.5">
      <c r="A239" s="6" t="s">
        <v>805</v>
      </c>
      <c r="B239" s="6" t="s">
        <v>58</v>
      </c>
      <c r="C239" s="6" t="s">
        <v>560</v>
      </c>
      <c r="D239" s="6">
        <v>0</v>
      </c>
      <c r="E239" s="38" t="s">
        <v>573</v>
      </c>
    </row>
    <row r="240" spans="1:5" ht="13.5">
      <c r="A240" s="6" t="s">
        <v>806</v>
      </c>
      <c r="B240" s="6" t="s">
        <v>58</v>
      </c>
      <c r="C240" s="6" t="s">
        <v>69</v>
      </c>
      <c r="D240" s="6">
        <v>0</v>
      </c>
      <c r="E240" s="38" t="s">
        <v>574</v>
      </c>
    </row>
    <row r="241" spans="1:5" ht="13.5">
      <c r="A241" s="6" t="s">
        <v>807</v>
      </c>
      <c r="B241" s="6" t="s">
        <v>58</v>
      </c>
      <c r="C241" s="6" t="s">
        <v>69</v>
      </c>
      <c r="D241" s="6">
        <v>0</v>
      </c>
      <c r="E241" s="38" t="s">
        <v>575</v>
      </c>
    </row>
    <row r="242" spans="1:5" ht="13.5">
      <c r="A242" s="6" t="s">
        <v>808</v>
      </c>
      <c r="B242" s="6" t="s">
        <v>66</v>
      </c>
      <c r="C242" s="6" t="s">
        <v>561</v>
      </c>
      <c r="D242" s="6">
        <v>0</v>
      </c>
      <c r="E242" s="38" t="s">
        <v>576</v>
      </c>
    </row>
    <row r="243" spans="1:5" ht="13.5">
      <c r="A243" s="6" t="s">
        <v>809</v>
      </c>
      <c r="B243" s="6" t="s">
        <v>66</v>
      </c>
      <c r="C243" s="6" t="s">
        <v>69</v>
      </c>
      <c r="D243" s="6">
        <v>0</v>
      </c>
      <c r="E243" s="38" t="s">
        <v>577</v>
      </c>
    </row>
    <row r="244" spans="1:5" ht="13.5">
      <c r="A244" s="6" t="s">
        <v>810</v>
      </c>
      <c r="B244" s="6" t="s">
        <v>58</v>
      </c>
      <c r="C244" s="6" t="s">
        <v>69</v>
      </c>
      <c r="D244" s="6">
        <v>0</v>
      </c>
      <c r="E244" s="38" t="s">
        <v>578</v>
      </c>
    </row>
    <row r="245" spans="1:5" ht="13.5">
      <c r="A245" s="36" t="s">
        <v>579</v>
      </c>
      <c r="B245" s="36" t="s">
        <v>17</v>
      </c>
      <c r="C245" s="21" t="s">
        <v>834</v>
      </c>
      <c r="D245" s="21" t="s">
        <v>18</v>
      </c>
      <c r="E245" s="36" t="s">
        <v>835</v>
      </c>
    </row>
    <row r="246" spans="1:5" ht="13.5">
      <c r="A246" s="6"/>
      <c r="B246" s="6"/>
      <c r="C246" s="6"/>
      <c r="D246" s="6"/>
      <c r="E246" s="38"/>
    </row>
    <row r="247" spans="1:5" ht="13.5">
      <c r="A247" s="6" t="s">
        <v>580</v>
      </c>
      <c r="B247" s="6" t="s">
        <v>58</v>
      </c>
      <c r="C247" s="6" t="s">
        <v>512</v>
      </c>
      <c r="D247" s="6">
        <v>0</v>
      </c>
      <c r="E247" s="38" t="s">
        <v>597</v>
      </c>
    </row>
    <row r="248" spans="1:5" ht="13.5">
      <c r="A248" s="6" t="s">
        <v>581</v>
      </c>
      <c r="B248" s="6" t="s">
        <v>57</v>
      </c>
      <c r="C248" s="6" t="s">
        <v>512</v>
      </c>
      <c r="D248" s="6">
        <v>2</v>
      </c>
      <c r="E248" s="38" t="s">
        <v>598</v>
      </c>
    </row>
    <row r="249" spans="1:5" ht="13.5">
      <c r="A249" s="6" t="s">
        <v>582</v>
      </c>
      <c r="B249" s="6" t="s">
        <v>58</v>
      </c>
      <c r="C249" s="6" t="s">
        <v>512</v>
      </c>
      <c r="D249" s="6">
        <v>0</v>
      </c>
      <c r="E249" s="38" t="s">
        <v>599</v>
      </c>
    </row>
    <row r="250" spans="1:5" ht="13.5">
      <c r="A250" s="6" t="s">
        <v>583</v>
      </c>
      <c r="B250" s="6" t="s">
        <v>595</v>
      </c>
      <c r="C250" s="6" t="s">
        <v>121</v>
      </c>
      <c r="D250" s="6">
        <v>0</v>
      </c>
      <c r="E250" s="38" t="s">
        <v>600</v>
      </c>
    </row>
    <row r="251" spans="1:5" ht="13.5">
      <c r="A251" s="6" t="s">
        <v>584</v>
      </c>
      <c r="B251" s="6" t="s">
        <v>159</v>
      </c>
      <c r="C251" s="6" t="s">
        <v>365</v>
      </c>
      <c r="D251" s="6">
        <v>0</v>
      </c>
      <c r="E251" s="38" t="s">
        <v>601</v>
      </c>
    </row>
    <row r="252" spans="1:5" ht="13.5">
      <c r="A252" s="6" t="s">
        <v>786</v>
      </c>
      <c r="B252" s="6" t="s">
        <v>58</v>
      </c>
      <c r="C252" s="6" t="s">
        <v>512</v>
      </c>
      <c r="D252" s="6">
        <v>0</v>
      </c>
      <c r="E252" s="38" t="s">
        <v>602</v>
      </c>
    </row>
    <row r="253" spans="1:5" ht="13.5">
      <c r="A253" s="6" t="s">
        <v>585</v>
      </c>
      <c r="B253" s="6" t="s">
        <v>57</v>
      </c>
      <c r="C253" s="6" t="s">
        <v>512</v>
      </c>
      <c r="D253" s="6">
        <v>4</v>
      </c>
      <c r="E253" s="38" t="s">
        <v>603</v>
      </c>
    </row>
    <row r="254" spans="1:5" ht="13.5">
      <c r="A254" s="6" t="s">
        <v>586</v>
      </c>
      <c r="B254" s="6" t="s">
        <v>159</v>
      </c>
      <c r="C254" s="6" t="s">
        <v>462</v>
      </c>
      <c r="D254" s="6">
        <v>0</v>
      </c>
      <c r="E254" s="38" t="s">
        <v>604</v>
      </c>
    </row>
    <row r="255" spans="1:5" ht="13.5">
      <c r="A255" s="6" t="s">
        <v>587</v>
      </c>
      <c r="B255" s="6" t="s">
        <v>58</v>
      </c>
      <c r="C255" s="6" t="s">
        <v>512</v>
      </c>
      <c r="D255" s="6">
        <v>0</v>
      </c>
      <c r="E255" s="38" t="s">
        <v>605</v>
      </c>
    </row>
    <row r="256" spans="1:5" ht="13.5">
      <c r="A256" s="6" t="s">
        <v>588</v>
      </c>
      <c r="B256" s="6" t="s">
        <v>159</v>
      </c>
      <c r="C256" s="6" t="s">
        <v>512</v>
      </c>
      <c r="D256" s="6">
        <v>0</v>
      </c>
      <c r="E256" s="38" t="s">
        <v>606</v>
      </c>
    </row>
    <row r="257" spans="1:5" ht="13.5">
      <c r="A257" s="6" t="s">
        <v>589</v>
      </c>
      <c r="B257" s="6" t="s">
        <v>58</v>
      </c>
      <c r="C257" s="6" t="s">
        <v>596</v>
      </c>
      <c r="D257" s="6">
        <v>0</v>
      </c>
      <c r="E257" s="38" t="s">
        <v>607</v>
      </c>
    </row>
    <row r="258" spans="1:5" ht="13.5">
      <c r="A258" s="6" t="s">
        <v>590</v>
      </c>
      <c r="B258" s="6" t="s">
        <v>58</v>
      </c>
      <c r="C258" s="6" t="s">
        <v>512</v>
      </c>
      <c r="D258" s="6">
        <v>0</v>
      </c>
      <c r="E258" s="38" t="s">
        <v>608</v>
      </c>
    </row>
    <row r="259" spans="1:5" ht="13.5">
      <c r="A259" s="6" t="s">
        <v>591</v>
      </c>
      <c r="B259" s="6" t="s">
        <v>58</v>
      </c>
      <c r="C259" s="6" t="s">
        <v>512</v>
      </c>
      <c r="D259" s="6">
        <v>0</v>
      </c>
      <c r="E259" s="38" t="s">
        <v>609</v>
      </c>
    </row>
    <row r="260" spans="1:5" ht="13.5">
      <c r="A260" s="6" t="s">
        <v>592</v>
      </c>
      <c r="B260" s="6" t="s">
        <v>58</v>
      </c>
      <c r="C260" s="6" t="s">
        <v>512</v>
      </c>
      <c r="D260" s="6">
        <v>0</v>
      </c>
      <c r="E260" s="38" t="s">
        <v>610</v>
      </c>
    </row>
    <row r="261" spans="1:5" ht="13.5">
      <c r="A261" s="6" t="s">
        <v>593</v>
      </c>
      <c r="B261" s="6" t="s">
        <v>58</v>
      </c>
      <c r="C261" s="6" t="s">
        <v>512</v>
      </c>
      <c r="D261" s="6">
        <v>0</v>
      </c>
      <c r="E261" s="38" t="s">
        <v>611</v>
      </c>
    </row>
    <row r="262" spans="1:5" ht="13.5">
      <c r="A262" s="6" t="s">
        <v>594</v>
      </c>
      <c r="B262" s="6" t="s">
        <v>58</v>
      </c>
      <c r="C262" s="6" t="s">
        <v>512</v>
      </c>
      <c r="D262" s="6">
        <v>0</v>
      </c>
      <c r="E262" s="38" t="s">
        <v>548</v>
      </c>
    </row>
    <row r="263" spans="1:5" ht="12.75" customHeight="1">
      <c r="A263" s="36" t="s">
        <v>811</v>
      </c>
      <c r="B263" s="36" t="s">
        <v>17</v>
      </c>
      <c r="C263" s="21" t="s">
        <v>834</v>
      </c>
      <c r="D263" s="21" t="s">
        <v>18</v>
      </c>
      <c r="E263" s="36" t="s">
        <v>835</v>
      </c>
    </row>
    <row r="264" spans="1:5" ht="13.5">
      <c r="A264" s="6"/>
      <c r="B264" s="6"/>
      <c r="C264" s="6"/>
      <c r="D264" s="6"/>
      <c r="E264" s="38"/>
    </row>
    <row r="265" spans="1:5" ht="13.5">
      <c r="A265" s="35" t="s">
        <v>812</v>
      </c>
      <c r="B265" s="35" t="s">
        <v>612</v>
      </c>
      <c r="C265" s="6" t="s">
        <v>69</v>
      </c>
      <c r="D265" s="6">
        <v>0</v>
      </c>
      <c r="E265" s="41" t="s">
        <v>616</v>
      </c>
    </row>
    <row r="266" spans="1:5" ht="13.5">
      <c r="A266" s="6" t="s">
        <v>813</v>
      </c>
      <c r="B266" s="6" t="s">
        <v>613</v>
      </c>
      <c r="C266" s="6" t="s">
        <v>69</v>
      </c>
      <c r="D266" s="6">
        <v>0</v>
      </c>
      <c r="E266" s="38" t="s">
        <v>617</v>
      </c>
    </row>
    <row r="267" spans="1:5" ht="13.5">
      <c r="A267" s="6" t="s">
        <v>814</v>
      </c>
      <c r="B267" s="6" t="s">
        <v>116</v>
      </c>
      <c r="C267" s="6" t="s">
        <v>69</v>
      </c>
      <c r="D267" s="6">
        <v>2</v>
      </c>
      <c r="E267" s="38" t="s">
        <v>614</v>
      </c>
    </row>
    <row r="268" spans="1:5" ht="13.5">
      <c r="A268" s="6" t="s">
        <v>815</v>
      </c>
      <c r="B268" s="6" t="s">
        <v>612</v>
      </c>
      <c r="C268" s="6" t="s">
        <v>69</v>
      </c>
      <c r="D268" s="6">
        <v>0</v>
      </c>
      <c r="E268" s="38" t="s">
        <v>618</v>
      </c>
    </row>
    <row r="269" spans="1:5" ht="13.5">
      <c r="A269" s="6" t="s">
        <v>816</v>
      </c>
      <c r="B269" s="6" t="s">
        <v>612</v>
      </c>
      <c r="C269" s="6" t="s">
        <v>69</v>
      </c>
      <c r="D269" s="6">
        <v>0</v>
      </c>
      <c r="E269" s="38" t="s">
        <v>619</v>
      </c>
    </row>
    <row r="270" spans="1:5" ht="13.5">
      <c r="A270" s="6" t="s">
        <v>817</v>
      </c>
      <c r="B270" s="6" t="s">
        <v>615</v>
      </c>
      <c r="C270" s="6" t="s">
        <v>69</v>
      </c>
      <c r="D270" s="6">
        <v>0</v>
      </c>
      <c r="E270" s="38" t="s">
        <v>620</v>
      </c>
    </row>
    <row r="271" spans="1:5" ht="13.5">
      <c r="A271" s="6" t="s">
        <v>818</v>
      </c>
      <c r="B271" s="6" t="s">
        <v>613</v>
      </c>
      <c r="C271" s="6" t="s">
        <v>69</v>
      </c>
      <c r="D271" s="6">
        <v>0</v>
      </c>
      <c r="E271" s="38" t="s">
        <v>621</v>
      </c>
    </row>
    <row r="272" spans="1:5" ht="13.5">
      <c r="A272" s="6" t="s">
        <v>819</v>
      </c>
      <c r="B272" s="6" t="s">
        <v>612</v>
      </c>
      <c r="C272" s="6" t="s">
        <v>69</v>
      </c>
      <c r="D272" s="6">
        <v>0</v>
      </c>
      <c r="E272" s="38" t="s">
        <v>622</v>
      </c>
    </row>
    <row r="273" spans="1:5" ht="13.5">
      <c r="A273" s="6" t="s">
        <v>820</v>
      </c>
      <c r="B273" s="6" t="s">
        <v>612</v>
      </c>
      <c r="C273" s="6" t="s">
        <v>69</v>
      </c>
      <c r="D273" s="6">
        <v>0</v>
      </c>
      <c r="E273" s="38" t="s">
        <v>623</v>
      </c>
    </row>
    <row r="274" spans="1:5" ht="13.5">
      <c r="A274" s="36" t="s">
        <v>260</v>
      </c>
      <c r="B274" s="36" t="s">
        <v>17</v>
      </c>
      <c r="C274" s="21" t="s">
        <v>834</v>
      </c>
      <c r="D274" s="21" t="s">
        <v>18</v>
      </c>
      <c r="E274" s="36" t="s">
        <v>835</v>
      </c>
    </row>
    <row r="275" spans="1:5" ht="13.5">
      <c r="A275" s="6"/>
      <c r="B275" s="6"/>
      <c r="C275" s="6"/>
      <c r="D275" s="6"/>
      <c r="E275" s="38"/>
    </row>
    <row r="276" spans="1:5" ht="13.5">
      <c r="A276" s="6" t="s">
        <v>261</v>
      </c>
      <c r="B276" s="6" t="s">
        <v>46</v>
      </c>
      <c r="C276" s="6" t="s">
        <v>160</v>
      </c>
      <c r="D276" s="6">
        <v>2</v>
      </c>
      <c r="E276" s="38" t="s">
        <v>614</v>
      </c>
    </row>
    <row r="277" spans="1:5" ht="13.5">
      <c r="A277" s="6" t="s">
        <v>262</v>
      </c>
      <c r="B277" s="6" t="s">
        <v>612</v>
      </c>
      <c r="C277" s="6" t="s">
        <v>69</v>
      </c>
      <c r="D277" s="6">
        <v>0</v>
      </c>
      <c r="E277" s="38" t="s">
        <v>625</v>
      </c>
    </row>
    <row r="278" spans="1:5" ht="13.5">
      <c r="A278" s="6" t="s">
        <v>263</v>
      </c>
      <c r="B278" s="6" t="s">
        <v>615</v>
      </c>
      <c r="C278" s="6" t="s">
        <v>69</v>
      </c>
      <c r="D278" s="6">
        <v>0</v>
      </c>
      <c r="E278" s="38" t="s">
        <v>626</v>
      </c>
    </row>
    <row r="279" spans="1:5" ht="13.5">
      <c r="A279" s="6" t="s">
        <v>264</v>
      </c>
      <c r="B279" s="6" t="s">
        <v>612</v>
      </c>
      <c r="C279" s="6" t="s">
        <v>69</v>
      </c>
      <c r="D279" s="6">
        <v>0</v>
      </c>
      <c r="E279" s="38" t="s">
        <v>629</v>
      </c>
    </row>
    <row r="280" spans="1:5" ht="13.5">
      <c r="A280" s="6" t="s">
        <v>265</v>
      </c>
      <c r="B280" s="6" t="s">
        <v>612</v>
      </c>
      <c r="C280" s="6" t="s">
        <v>69</v>
      </c>
      <c r="D280" s="6">
        <v>0</v>
      </c>
      <c r="E280" s="38" t="s">
        <v>628</v>
      </c>
    </row>
    <row r="281" spans="1:5" ht="13.5">
      <c r="A281" s="6" t="s">
        <v>266</v>
      </c>
      <c r="B281" s="6" t="s">
        <v>613</v>
      </c>
      <c r="C281" s="6" t="s">
        <v>69</v>
      </c>
      <c r="D281" s="6">
        <v>0</v>
      </c>
      <c r="E281" s="38" t="s">
        <v>627</v>
      </c>
    </row>
    <row r="282" spans="1:5" ht="13.5">
      <c r="A282" s="6" t="s">
        <v>267</v>
      </c>
      <c r="B282" s="6" t="s">
        <v>612</v>
      </c>
      <c r="C282" s="6" t="s">
        <v>69</v>
      </c>
      <c r="D282" s="6">
        <v>0</v>
      </c>
      <c r="E282" s="38" t="s">
        <v>630</v>
      </c>
    </row>
    <row r="283" spans="1:5" ht="13.5">
      <c r="A283" s="6" t="s">
        <v>268</v>
      </c>
      <c r="B283" s="6" t="s">
        <v>613</v>
      </c>
      <c r="C283" s="6" t="s">
        <v>69</v>
      </c>
      <c r="D283" s="6"/>
      <c r="E283" s="38" t="s">
        <v>631</v>
      </c>
    </row>
    <row r="284" spans="1:5" ht="13.5">
      <c r="A284" s="6" t="s">
        <v>269</v>
      </c>
      <c r="B284" s="6" t="s">
        <v>116</v>
      </c>
      <c r="C284" s="6" t="s">
        <v>69</v>
      </c>
      <c r="D284" s="6">
        <v>2</v>
      </c>
      <c r="E284" s="38" t="s">
        <v>624</v>
      </c>
    </row>
    <row r="285" spans="1:5" ht="13.5">
      <c r="A285" s="36" t="s">
        <v>270</v>
      </c>
      <c r="B285" s="36" t="s">
        <v>17</v>
      </c>
      <c r="C285" s="21" t="s">
        <v>834</v>
      </c>
      <c r="D285" s="21" t="s">
        <v>18</v>
      </c>
      <c r="E285" s="36" t="s">
        <v>835</v>
      </c>
    </row>
    <row r="286" spans="1:5" ht="13.5">
      <c r="A286" s="6"/>
      <c r="B286" s="6"/>
      <c r="C286" s="6"/>
      <c r="D286" s="6"/>
      <c r="E286" s="38"/>
    </row>
    <row r="287" spans="1:5" ht="13.5">
      <c r="A287" s="6" t="s">
        <v>271</v>
      </c>
      <c r="B287" s="6" t="s">
        <v>632</v>
      </c>
      <c r="C287" s="6" t="s">
        <v>633</v>
      </c>
      <c r="D287" s="6">
        <v>0</v>
      </c>
      <c r="E287" s="38" t="s">
        <v>634</v>
      </c>
    </row>
    <row r="288" spans="1:5" ht="13.5">
      <c r="A288" s="6" t="s">
        <v>272</v>
      </c>
      <c r="B288" s="6" t="s">
        <v>632</v>
      </c>
      <c r="C288" s="6" t="s">
        <v>633</v>
      </c>
      <c r="D288" s="6">
        <v>0</v>
      </c>
      <c r="E288" s="38" t="s">
        <v>636</v>
      </c>
    </row>
    <row r="289" spans="1:5" ht="13.5">
      <c r="A289" s="6" t="s">
        <v>273</v>
      </c>
      <c r="B289" s="6" t="s">
        <v>632</v>
      </c>
      <c r="C289" s="6" t="s">
        <v>633</v>
      </c>
      <c r="D289" s="6">
        <v>0</v>
      </c>
      <c r="E289" s="38" t="s">
        <v>635</v>
      </c>
    </row>
    <row r="290" spans="1:5" ht="13.5">
      <c r="A290" s="6" t="s">
        <v>274</v>
      </c>
      <c r="B290" s="6" t="s">
        <v>632</v>
      </c>
      <c r="C290" s="6" t="s">
        <v>633</v>
      </c>
      <c r="D290" s="6">
        <v>0</v>
      </c>
      <c r="E290" s="38" t="s">
        <v>637</v>
      </c>
    </row>
    <row r="291" spans="1:5" ht="13.5">
      <c r="A291" s="6" t="s">
        <v>692</v>
      </c>
      <c r="B291" s="6" t="s">
        <v>632</v>
      </c>
      <c r="C291" s="6" t="s">
        <v>633</v>
      </c>
      <c r="D291" s="6">
        <v>0</v>
      </c>
      <c r="E291" s="38" t="s">
        <v>638</v>
      </c>
    </row>
    <row r="292" spans="1:5" ht="13.5">
      <c r="A292" s="6" t="s">
        <v>275</v>
      </c>
      <c r="B292" s="6" t="s">
        <v>632</v>
      </c>
      <c r="C292" s="6" t="s">
        <v>633</v>
      </c>
      <c r="D292" s="6">
        <v>0</v>
      </c>
      <c r="E292" s="38" t="s">
        <v>639</v>
      </c>
    </row>
    <row r="293" spans="1:5" ht="13.5">
      <c r="A293" s="6" t="s">
        <v>276</v>
      </c>
      <c r="B293" s="6" t="s">
        <v>632</v>
      </c>
      <c r="C293" s="6" t="s">
        <v>633</v>
      </c>
      <c r="D293" s="6">
        <v>0</v>
      </c>
      <c r="E293" s="38" t="s">
        <v>640</v>
      </c>
    </row>
    <row r="294" spans="1:5" ht="13.5">
      <c r="A294" s="6" t="s">
        <v>277</v>
      </c>
      <c r="B294" s="6" t="s">
        <v>632</v>
      </c>
      <c r="C294" s="6" t="s">
        <v>633</v>
      </c>
      <c r="D294" s="6">
        <v>0</v>
      </c>
      <c r="E294" s="38" t="s">
        <v>641</v>
      </c>
    </row>
    <row r="295" spans="1:5" ht="13.5">
      <c r="A295" s="6" t="s">
        <v>278</v>
      </c>
      <c r="B295" s="6" t="s">
        <v>632</v>
      </c>
      <c r="C295" s="6" t="s">
        <v>633</v>
      </c>
      <c r="D295" s="6">
        <v>0</v>
      </c>
      <c r="E295" s="38" t="s">
        <v>642</v>
      </c>
    </row>
    <row r="296" spans="1:5" ht="13.5">
      <c r="A296" s="6" t="s">
        <v>279</v>
      </c>
      <c r="B296" s="6" t="s">
        <v>632</v>
      </c>
      <c r="C296" s="6" t="s">
        <v>362</v>
      </c>
      <c r="D296" s="6">
        <v>0</v>
      </c>
      <c r="E296" s="38" t="s">
        <v>643</v>
      </c>
    </row>
    <row r="297" spans="1:5" ht="13.5">
      <c r="A297" s="6" t="s">
        <v>280</v>
      </c>
      <c r="B297" s="6" t="s">
        <v>632</v>
      </c>
      <c r="C297" s="6" t="s">
        <v>644</v>
      </c>
      <c r="D297" s="6">
        <v>0</v>
      </c>
      <c r="E297" s="38" t="s">
        <v>645</v>
      </c>
    </row>
    <row r="298" spans="1:5" ht="13.5">
      <c r="A298" s="6" t="s">
        <v>281</v>
      </c>
      <c r="B298" s="6" t="s">
        <v>116</v>
      </c>
      <c r="C298" s="6" t="s">
        <v>160</v>
      </c>
      <c r="D298" s="6">
        <v>0</v>
      </c>
      <c r="E298" s="38" t="s">
        <v>646</v>
      </c>
    </row>
    <row r="299" spans="1:5" ht="13.5">
      <c r="A299" s="6" t="s">
        <v>282</v>
      </c>
      <c r="B299" s="6" t="s">
        <v>46</v>
      </c>
      <c r="C299" s="6" t="s">
        <v>69</v>
      </c>
      <c r="D299" s="6">
        <v>0</v>
      </c>
      <c r="E299" s="38" t="s">
        <v>646</v>
      </c>
    </row>
    <row r="300" spans="1:5" ht="13.5">
      <c r="A300" s="6" t="s">
        <v>283</v>
      </c>
      <c r="B300" s="6" t="s">
        <v>46</v>
      </c>
      <c r="C300" s="6" t="s">
        <v>69</v>
      </c>
      <c r="D300" s="6">
        <v>0</v>
      </c>
      <c r="E300" s="38" t="s">
        <v>647</v>
      </c>
    </row>
    <row r="301" spans="1:5" ht="13.5">
      <c r="A301" s="36" t="s">
        <v>284</v>
      </c>
      <c r="B301" s="36" t="s">
        <v>17</v>
      </c>
      <c r="C301" s="21" t="s">
        <v>834</v>
      </c>
      <c r="D301" s="21" t="s">
        <v>18</v>
      </c>
      <c r="E301" s="36" t="s">
        <v>835</v>
      </c>
    </row>
    <row r="302" spans="1:5" ht="13.5">
      <c r="A302" s="6"/>
      <c r="B302" s="6"/>
      <c r="C302" s="6"/>
      <c r="D302" s="6"/>
      <c r="E302" s="38"/>
    </row>
    <row r="303" spans="1:5" ht="13.5">
      <c r="A303" s="6" t="s">
        <v>285</v>
      </c>
      <c r="B303" s="6" t="s">
        <v>116</v>
      </c>
      <c r="C303" s="6" t="s">
        <v>69</v>
      </c>
      <c r="D303" s="6">
        <v>0</v>
      </c>
      <c r="E303" s="38" t="s">
        <v>652</v>
      </c>
    </row>
    <row r="304" spans="1:5" ht="13.5">
      <c r="A304" s="6" t="s">
        <v>286</v>
      </c>
      <c r="B304" s="6" t="s">
        <v>595</v>
      </c>
      <c r="C304" s="6" t="s">
        <v>445</v>
      </c>
      <c r="D304" s="6">
        <v>0</v>
      </c>
      <c r="E304" s="38" t="s">
        <v>655</v>
      </c>
    </row>
    <row r="305" spans="1:5" ht="13.5">
      <c r="A305" s="6" t="s">
        <v>287</v>
      </c>
      <c r="B305" s="6" t="s">
        <v>58</v>
      </c>
      <c r="C305" s="6" t="s">
        <v>160</v>
      </c>
      <c r="D305" s="6">
        <v>0</v>
      </c>
      <c r="E305" s="38" t="s">
        <v>656</v>
      </c>
    </row>
    <row r="306" spans="1:5" ht="13.5">
      <c r="A306" s="6" t="s">
        <v>288</v>
      </c>
      <c r="B306" s="6" t="s">
        <v>648</v>
      </c>
      <c r="C306" s="6" t="s">
        <v>69</v>
      </c>
      <c r="D306" s="6">
        <v>0</v>
      </c>
      <c r="E306" s="38" t="s">
        <v>657</v>
      </c>
    </row>
    <row r="307" spans="1:5" ht="13.5">
      <c r="A307" s="6" t="s">
        <v>289</v>
      </c>
      <c r="B307" s="6" t="s">
        <v>648</v>
      </c>
      <c r="C307" s="6" t="s">
        <v>365</v>
      </c>
      <c r="D307" s="6">
        <v>0</v>
      </c>
      <c r="E307" s="38" t="s">
        <v>658</v>
      </c>
    </row>
    <row r="308" spans="1:5" ht="13.5" customHeight="1">
      <c r="A308" s="42" t="s">
        <v>290</v>
      </c>
      <c r="B308" s="6" t="s">
        <v>649</v>
      </c>
      <c r="C308" s="6" t="s">
        <v>653</v>
      </c>
      <c r="D308" s="6">
        <v>0</v>
      </c>
      <c r="E308" s="38" t="s">
        <v>659</v>
      </c>
    </row>
    <row r="309" spans="1:5" ht="13.5">
      <c r="A309" s="6" t="s">
        <v>291</v>
      </c>
      <c r="B309" s="6" t="s">
        <v>116</v>
      </c>
      <c r="C309" s="6" t="s">
        <v>462</v>
      </c>
      <c r="D309" s="6">
        <v>2</v>
      </c>
      <c r="E309" s="38" t="s">
        <v>660</v>
      </c>
    </row>
    <row r="310" spans="1:5" ht="13.5">
      <c r="A310" s="6" t="s">
        <v>292</v>
      </c>
      <c r="B310" s="6" t="s">
        <v>58</v>
      </c>
      <c r="C310" s="6" t="s">
        <v>69</v>
      </c>
      <c r="D310" s="6">
        <v>0</v>
      </c>
      <c r="E310" s="38" t="s">
        <v>661</v>
      </c>
    </row>
    <row r="311" spans="1:5" ht="13.5">
      <c r="A311" s="6" t="s">
        <v>293</v>
      </c>
      <c r="B311" s="6" t="s">
        <v>58</v>
      </c>
      <c r="C311" s="6" t="s">
        <v>69</v>
      </c>
      <c r="D311" s="6">
        <v>0</v>
      </c>
      <c r="E311" s="38" t="s">
        <v>662</v>
      </c>
    </row>
    <row r="312" spans="1:5" ht="13.5">
      <c r="A312" s="6" t="s">
        <v>294</v>
      </c>
      <c r="B312" s="6" t="s">
        <v>650</v>
      </c>
      <c r="C312" s="6" t="s">
        <v>654</v>
      </c>
      <c r="D312" s="6">
        <v>0</v>
      </c>
      <c r="E312" s="38" t="s">
        <v>663</v>
      </c>
    </row>
    <row r="313" spans="1:5" ht="13.5">
      <c r="A313" s="6" t="s">
        <v>295</v>
      </c>
      <c r="B313" s="6" t="s">
        <v>651</v>
      </c>
      <c r="C313" s="6" t="s">
        <v>69</v>
      </c>
      <c r="D313" s="6">
        <v>0</v>
      </c>
      <c r="E313" s="38" t="s">
        <v>664</v>
      </c>
    </row>
    <row r="314" spans="1:5" ht="13.5">
      <c r="A314" s="6"/>
      <c r="B314" s="6"/>
      <c r="C314" s="6"/>
      <c r="D314" s="6"/>
      <c r="E314" s="38"/>
    </row>
    <row r="315" spans="1:5" ht="13.5">
      <c r="A315" s="6"/>
      <c r="B315" s="6"/>
      <c r="C315" s="6"/>
      <c r="D315" s="6"/>
      <c r="E315" s="38"/>
    </row>
    <row r="316" spans="1:5" ht="13.5">
      <c r="A316" s="6"/>
      <c r="B316" s="6"/>
      <c r="C316" s="6"/>
      <c r="D316" s="6"/>
      <c r="E316" s="38"/>
    </row>
    <row r="317" spans="1:5" ht="13.5">
      <c r="A317" s="6"/>
      <c r="B317" s="6"/>
      <c r="C317" s="6"/>
      <c r="D317" s="6"/>
      <c r="E317" s="38"/>
    </row>
    <row r="318" spans="1:5" ht="13.5">
      <c r="A318" s="6"/>
      <c r="B318" s="6"/>
      <c r="C318" s="6"/>
      <c r="D318" s="6"/>
      <c r="E318" s="38"/>
    </row>
    <row r="319" spans="1:5" ht="13.5">
      <c r="A319" s="6"/>
      <c r="B319" s="6"/>
      <c r="C319" s="6"/>
      <c r="D319" s="6"/>
      <c r="E319" s="38"/>
    </row>
    <row r="320" spans="1:5" ht="13.5">
      <c r="A320" s="6"/>
      <c r="B320" s="6"/>
      <c r="C320" s="6"/>
      <c r="D320" s="6"/>
      <c r="E320" s="38"/>
    </row>
    <row r="321" spans="1:5" ht="13.5">
      <c r="A321" s="6"/>
      <c r="B321" s="6"/>
      <c r="C321" s="6"/>
      <c r="D321" s="6"/>
      <c r="E321" s="38"/>
    </row>
    <row r="322" spans="1:5" ht="13.5">
      <c r="A322" s="6"/>
      <c r="B322" s="6"/>
      <c r="C322" s="6"/>
      <c r="D322" s="6"/>
      <c r="E322" s="38"/>
    </row>
    <row r="323" spans="1:5" ht="13.5">
      <c r="A323" s="6"/>
      <c r="B323" s="6"/>
      <c r="C323" s="6"/>
      <c r="D323" s="6"/>
      <c r="E323" s="38"/>
    </row>
    <row r="324" spans="1:5" ht="13.5">
      <c r="A324" s="6"/>
      <c r="B324" s="6"/>
      <c r="C324" s="6"/>
      <c r="D324" s="6"/>
      <c r="E324" s="38"/>
    </row>
    <row r="325" spans="1:5" ht="13.5">
      <c r="A325" s="6"/>
      <c r="B325" s="6"/>
      <c r="C325" s="6"/>
      <c r="D325" s="6"/>
      <c r="E325" s="38"/>
    </row>
    <row r="326" spans="1:5" ht="13.5">
      <c r="A326" s="6"/>
      <c r="B326" s="6"/>
      <c r="C326" s="6"/>
      <c r="D326" s="6"/>
      <c r="E326" s="38"/>
    </row>
    <row r="327" spans="1:5" ht="13.5">
      <c r="A327" s="6"/>
      <c r="B327" s="6"/>
      <c r="C327" s="6"/>
      <c r="D327" s="6"/>
      <c r="E327" s="38"/>
    </row>
    <row r="328" spans="1:5" ht="13.5">
      <c r="A328" s="6"/>
      <c r="B328" s="6"/>
      <c r="C328" s="6"/>
      <c r="D328" s="6"/>
      <c r="E328" s="38"/>
    </row>
    <row r="329" spans="1:5" ht="13.5">
      <c r="A329" s="6"/>
      <c r="B329" s="6"/>
      <c r="C329" s="6"/>
      <c r="D329" s="6"/>
      <c r="E329" s="38"/>
    </row>
    <row r="330" spans="1:5" ht="13.5">
      <c r="A330" s="6"/>
      <c r="B330" s="6"/>
      <c r="C330" s="6"/>
      <c r="D330" s="6"/>
      <c r="E330" s="38"/>
    </row>
    <row r="331" spans="1:5" ht="13.5">
      <c r="A331" s="6"/>
      <c r="B331" s="6"/>
      <c r="C331" s="6"/>
      <c r="D331" s="6"/>
      <c r="E331" s="38"/>
    </row>
    <row r="332" spans="1:5" ht="13.5">
      <c r="A332" s="6"/>
      <c r="B332" s="6"/>
      <c r="C332" s="6"/>
      <c r="D332" s="6"/>
      <c r="E332" s="38"/>
    </row>
    <row r="333" spans="1:5" ht="13.5">
      <c r="A333" s="6"/>
      <c r="B333" s="6"/>
      <c r="C333" s="6"/>
      <c r="D333" s="6"/>
      <c r="E333" s="38"/>
    </row>
    <row r="334" spans="1:5" ht="13.5">
      <c r="A334" s="6"/>
      <c r="B334" s="6"/>
      <c r="C334" s="6"/>
      <c r="D334" s="6"/>
      <c r="E334" s="38"/>
    </row>
    <row r="335" spans="1:5" ht="13.5">
      <c r="A335" s="6"/>
      <c r="B335" s="6"/>
      <c r="C335" s="6"/>
      <c r="D335" s="6"/>
      <c r="E335" s="38"/>
    </row>
    <row r="336" spans="1:5" ht="13.5">
      <c r="A336" s="6"/>
      <c r="B336" s="6"/>
      <c r="C336" s="6"/>
      <c r="D336" s="6"/>
      <c r="E336" s="38"/>
    </row>
    <row r="337" spans="1:5" ht="13.5">
      <c r="A337" s="6"/>
      <c r="B337" s="6"/>
      <c r="C337" s="6"/>
      <c r="D337" s="6"/>
      <c r="E337" s="38"/>
    </row>
    <row r="338" spans="1:5" ht="13.5">
      <c r="A338" s="6"/>
      <c r="B338" s="6"/>
      <c r="C338" s="6"/>
      <c r="D338" s="6"/>
      <c r="E338" s="38"/>
    </row>
    <row r="339" spans="1:5" ht="13.5">
      <c r="A339" s="6"/>
      <c r="B339" s="6"/>
      <c r="C339" s="6"/>
      <c r="D339" s="6"/>
      <c r="E339" s="38"/>
    </row>
    <row r="340" spans="1:5" ht="13.5">
      <c r="A340" s="6"/>
      <c r="B340" s="6"/>
      <c r="C340" s="6"/>
      <c r="D340" s="6"/>
      <c r="E340" s="38"/>
    </row>
    <row r="341" spans="1:5" ht="13.5">
      <c r="A341" s="6"/>
      <c r="B341" s="6"/>
      <c r="C341" s="6"/>
      <c r="D341" s="6"/>
      <c r="E341" s="38"/>
    </row>
    <row r="342" spans="1:5" ht="13.5">
      <c r="A342" s="6"/>
      <c r="B342" s="6"/>
      <c r="C342" s="6"/>
      <c r="D342" s="6"/>
      <c r="E342" s="38"/>
    </row>
    <row r="343" spans="1:5" ht="13.5">
      <c r="A343" s="6"/>
      <c r="B343" s="6"/>
      <c r="C343" s="6"/>
      <c r="D343" s="6"/>
      <c r="E343" s="38"/>
    </row>
    <row r="344" spans="1:5" ht="13.5">
      <c r="A344" s="6"/>
      <c r="B344" s="6"/>
      <c r="C344" s="6"/>
      <c r="D344" s="6"/>
      <c r="E344" s="38"/>
    </row>
    <row r="345" spans="1:5" ht="13.5">
      <c r="A345" s="6"/>
      <c r="B345" s="6"/>
      <c r="C345" s="6"/>
      <c r="D345" s="6"/>
      <c r="E345" s="38"/>
    </row>
    <row r="346" spans="1:5" ht="13.5">
      <c r="A346" s="6"/>
      <c r="B346" s="6"/>
      <c r="C346" s="6"/>
      <c r="D346" s="6"/>
      <c r="E346" s="38"/>
    </row>
    <row r="347" spans="1:5" ht="13.5">
      <c r="A347" s="6"/>
      <c r="B347" s="6"/>
      <c r="C347" s="6"/>
      <c r="D347" s="6"/>
      <c r="E347" s="38"/>
    </row>
    <row r="348" spans="1:5" ht="13.5">
      <c r="A348" s="6"/>
      <c r="B348" s="6"/>
      <c r="C348" s="6"/>
      <c r="D348" s="6"/>
      <c r="E348" s="38"/>
    </row>
    <row r="349" spans="1:5" ht="13.5">
      <c r="A349" s="6"/>
      <c r="B349" s="6"/>
      <c r="C349" s="6"/>
      <c r="D349" s="6"/>
      <c r="E349" s="38"/>
    </row>
    <row r="350" spans="1:5" ht="13.5">
      <c r="A350" s="6"/>
      <c r="B350" s="6"/>
      <c r="C350" s="6"/>
      <c r="D350" s="6"/>
      <c r="E350" s="38"/>
    </row>
    <row r="351" spans="1:5" ht="13.5">
      <c r="A351" s="6"/>
      <c r="B351" s="6"/>
      <c r="C351" s="6"/>
      <c r="D351" s="6"/>
      <c r="E351" s="38"/>
    </row>
    <row r="352" spans="1:5" ht="13.5">
      <c r="A352" s="6"/>
      <c r="B352" s="6"/>
      <c r="C352" s="6"/>
      <c r="D352" s="6"/>
      <c r="E352" s="38"/>
    </row>
    <row r="353" spans="1:5" ht="13.5">
      <c r="A353" s="6"/>
      <c r="B353" s="6"/>
      <c r="C353" s="6"/>
      <c r="D353" s="6"/>
      <c r="E353" s="38"/>
    </row>
    <row r="354" spans="1:5" ht="13.5">
      <c r="A354" s="6"/>
      <c r="B354" s="6"/>
      <c r="C354" s="6"/>
      <c r="D354" s="6"/>
      <c r="E354" s="38"/>
    </row>
    <row r="355" spans="1:5" ht="13.5">
      <c r="A355" s="6"/>
      <c r="B355" s="6"/>
      <c r="C355" s="6"/>
      <c r="D355" s="6"/>
      <c r="E355" s="38"/>
    </row>
    <row r="356" spans="1:5" ht="13.5">
      <c r="A356" s="6"/>
      <c r="B356" s="6"/>
      <c r="C356" s="6"/>
      <c r="D356" s="6"/>
      <c r="E356" s="38"/>
    </row>
    <row r="357" spans="1:5" ht="13.5">
      <c r="A357" s="6"/>
      <c r="B357" s="6"/>
      <c r="C357" s="6"/>
      <c r="D357" s="6"/>
      <c r="E357" s="38"/>
    </row>
    <row r="358" spans="1:5" ht="13.5">
      <c r="A358" s="6"/>
      <c r="B358" s="6"/>
      <c r="C358" s="6"/>
      <c r="D358" s="6"/>
      <c r="E358" s="38"/>
    </row>
    <row r="359" spans="1:5" ht="13.5">
      <c r="A359" s="6"/>
      <c r="B359" s="6"/>
      <c r="C359" s="6"/>
      <c r="D359" s="6"/>
      <c r="E359" s="38"/>
    </row>
    <row r="360" spans="1:5" ht="13.5">
      <c r="A360" s="6"/>
      <c r="B360" s="6"/>
      <c r="C360" s="6"/>
      <c r="D360" s="6"/>
      <c r="E360" s="38"/>
    </row>
    <row r="361" spans="1:5" ht="13.5">
      <c r="A361" s="6"/>
      <c r="B361" s="6"/>
      <c r="C361" s="6"/>
      <c r="D361" s="6"/>
      <c r="E361" s="38"/>
    </row>
    <row r="362" spans="1:5" ht="13.5">
      <c r="A362" s="6"/>
      <c r="B362" s="6"/>
      <c r="C362" s="6"/>
      <c r="D362" s="6"/>
      <c r="E362" s="38"/>
    </row>
    <row r="363" spans="1:5" ht="13.5">
      <c r="A363" s="6"/>
      <c r="B363" s="6"/>
      <c r="C363" s="6"/>
      <c r="D363" s="6"/>
      <c r="E363" s="38"/>
    </row>
    <row r="364" spans="1:5" ht="13.5">
      <c r="A364" s="6"/>
      <c r="B364" s="6"/>
      <c r="C364" s="6"/>
      <c r="D364" s="6"/>
      <c r="E364" s="38"/>
    </row>
    <row r="365" spans="1:5" ht="13.5">
      <c r="A365" s="6"/>
      <c r="B365" s="6"/>
      <c r="C365" s="6"/>
      <c r="D365" s="6"/>
      <c r="E365" s="38"/>
    </row>
    <row r="366" spans="1:5" ht="13.5">
      <c r="A366" s="6"/>
      <c r="B366" s="6"/>
      <c r="C366" s="6"/>
      <c r="D366" s="6"/>
      <c r="E366" s="38"/>
    </row>
    <row r="367" spans="1:5" ht="13.5">
      <c r="A367" s="6"/>
      <c r="B367" s="6"/>
      <c r="C367" s="6"/>
      <c r="D367" s="6"/>
      <c r="E367" s="38"/>
    </row>
    <row r="368" spans="1:5" ht="13.5">
      <c r="A368" s="6"/>
      <c r="B368" s="6"/>
      <c r="C368" s="6"/>
      <c r="D368" s="6"/>
      <c r="E368" s="38"/>
    </row>
    <row r="369" spans="1:5" ht="13.5">
      <c r="A369" s="6"/>
      <c r="B369" s="6"/>
      <c r="C369" s="6"/>
      <c r="D369" s="6"/>
      <c r="E369" s="38"/>
    </row>
    <row r="370" spans="1:5" ht="13.5">
      <c r="A370" s="6"/>
      <c r="B370" s="6"/>
      <c r="C370" s="6"/>
      <c r="D370" s="6"/>
      <c r="E370" s="38"/>
    </row>
    <row r="371" spans="1:5" ht="13.5">
      <c r="A371" s="6"/>
      <c r="B371" s="6"/>
      <c r="C371" s="6"/>
      <c r="D371" s="6"/>
      <c r="E371" s="38"/>
    </row>
    <row r="372" spans="1:5" ht="13.5">
      <c r="A372" s="6"/>
      <c r="B372" s="6"/>
      <c r="C372" s="6"/>
      <c r="D372" s="6"/>
      <c r="E372" s="38"/>
    </row>
    <row r="373" spans="1:5" ht="13.5">
      <c r="A373" s="6"/>
      <c r="B373" s="6"/>
      <c r="C373" s="6"/>
      <c r="D373" s="6"/>
      <c r="E373" s="38"/>
    </row>
    <row r="374" spans="1:5" ht="13.5">
      <c r="A374" s="6"/>
      <c r="B374" s="6"/>
      <c r="C374" s="6"/>
      <c r="D374" s="6"/>
      <c r="E374" s="38"/>
    </row>
    <row r="375" spans="1:5" ht="13.5">
      <c r="A375" s="6"/>
      <c r="B375" s="6"/>
      <c r="C375" s="6"/>
      <c r="D375" s="6"/>
      <c r="E375" s="38"/>
    </row>
    <row r="376" spans="1:5" ht="13.5">
      <c r="A376" s="6"/>
      <c r="B376" s="6"/>
      <c r="C376" s="6"/>
      <c r="D376" s="6"/>
      <c r="E376" s="38"/>
    </row>
    <row r="377" spans="1:5" ht="13.5">
      <c r="A377" s="6"/>
      <c r="B377" s="6"/>
      <c r="C377" s="6"/>
      <c r="D377" s="6"/>
      <c r="E377" s="38"/>
    </row>
    <row r="378" spans="1:5" ht="13.5">
      <c r="A378" s="6"/>
      <c r="B378" s="6"/>
      <c r="C378" s="6"/>
      <c r="D378" s="6"/>
      <c r="E378" s="38"/>
    </row>
    <row r="379" spans="1:5" ht="13.5">
      <c r="A379" s="6"/>
      <c r="B379" s="6"/>
      <c r="C379" s="6"/>
      <c r="D379" s="6"/>
      <c r="E379" s="38"/>
    </row>
    <row r="380" spans="1:5" ht="13.5">
      <c r="A380" s="6"/>
      <c r="B380" s="6"/>
      <c r="C380" s="6"/>
      <c r="D380" s="6"/>
      <c r="E380" s="38"/>
    </row>
    <row r="381" spans="1:5" ht="13.5">
      <c r="A381" s="6"/>
      <c r="B381" s="6"/>
      <c r="C381" s="6"/>
      <c r="D381" s="6"/>
      <c r="E381" s="38"/>
    </row>
    <row r="382" spans="1:5" ht="13.5">
      <c r="A382" s="6"/>
      <c r="B382" s="6"/>
      <c r="C382" s="6"/>
      <c r="D382" s="6"/>
      <c r="E382" s="38"/>
    </row>
    <row r="383" spans="1:5" ht="13.5">
      <c r="A383" s="6"/>
      <c r="B383" s="6"/>
      <c r="C383" s="6"/>
      <c r="D383" s="6"/>
      <c r="E383" s="38"/>
    </row>
    <row r="384" spans="1:5" ht="13.5">
      <c r="A384" s="6"/>
      <c r="B384" s="6"/>
      <c r="C384" s="6"/>
      <c r="D384" s="6"/>
      <c r="E384" s="38"/>
    </row>
    <row r="385" spans="1:5" ht="13.5">
      <c r="A385" s="6"/>
      <c r="B385" s="6"/>
      <c r="C385" s="6"/>
      <c r="D385" s="6"/>
      <c r="E385" s="38"/>
    </row>
    <row r="386" spans="1:5" ht="13.5">
      <c r="A386" s="6"/>
      <c r="B386" s="6"/>
      <c r="C386" s="6"/>
      <c r="D386" s="6"/>
      <c r="E386" s="38"/>
    </row>
    <row r="387" spans="1:5" ht="13.5">
      <c r="A387" s="6"/>
      <c r="B387" s="6"/>
      <c r="C387" s="6"/>
      <c r="D387" s="6"/>
      <c r="E387" s="38"/>
    </row>
    <row r="388" spans="1:5" ht="13.5">
      <c r="A388" s="6"/>
      <c r="B388" s="6"/>
      <c r="C388" s="6"/>
      <c r="D388" s="6"/>
      <c r="E388" s="38"/>
    </row>
    <row r="389" spans="1:5" ht="13.5">
      <c r="A389" s="6"/>
      <c r="B389" s="6"/>
      <c r="C389" s="6"/>
      <c r="D389" s="6"/>
      <c r="E389" s="38"/>
    </row>
    <row r="390" spans="1:5" ht="13.5">
      <c r="A390" s="6"/>
      <c r="B390" s="6"/>
      <c r="C390" s="6"/>
      <c r="D390" s="6"/>
      <c r="E390" s="38"/>
    </row>
    <row r="391" spans="1:5" ht="13.5">
      <c r="A391" s="6"/>
      <c r="B391" s="6"/>
      <c r="C391" s="6"/>
      <c r="D391" s="6"/>
      <c r="E391" s="38"/>
    </row>
    <row r="392" spans="1:5" ht="13.5">
      <c r="A392" s="6"/>
      <c r="B392" s="6"/>
      <c r="C392" s="6"/>
      <c r="D392" s="6"/>
      <c r="E392" s="38"/>
    </row>
    <row r="393" spans="1:5" ht="13.5">
      <c r="A393" s="6"/>
      <c r="B393" s="6"/>
      <c r="C393" s="6"/>
      <c r="D393" s="6"/>
      <c r="E393" s="38"/>
    </row>
    <row r="394" spans="1:5" ht="13.5">
      <c r="A394" s="6"/>
      <c r="B394" s="6"/>
      <c r="C394" s="6"/>
      <c r="D394" s="6"/>
      <c r="E394" s="38"/>
    </row>
    <row r="395" spans="1:5" ht="13.5">
      <c r="A395" s="6"/>
      <c r="B395" s="6"/>
      <c r="C395" s="6"/>
      <c r="D395" s="6"/>
      <c r="E395" s="38"/>
    </row>
    <row r="396" spans="1:5" ht="13.5">
      <c r="A396" s="6"/>
      <c r="B396" s="6"/>
      <c r="C396" s="6"/>
      <c r="D396" s="6"/>
      <c r="E396" s="38"/>
    </row>
    <row r="397" spans="1:5" ht="13.5">
      <c r="A397" s="6"/>
      <c r="B397" s="6"/>
      <c r="C397" s="6"/>
      <c r="D397" s="6"/>
      <c r="E397" s="38"/>
    </row>
    <row r="398" spans="1:5" ht="13.5">
      <c r="A398" s="6"/>
      <c r="B398" s="6"/>
      <c r="C398" s="6"/>
      <c r="D398" s="6"/>
      <c r="E398" s="38"/>
    </row>
    <row r="399" spans="1:5" ht="13.5">
      <c r="A399" s="6"/>
      <c r="B399" s="6"/>
      <c r="C399" s="6"/>
      <c r="D399" s="6"/>
      <c r="E399" s="38"/>
    </row>
    <row r="400" spans="1:5" ht="13.5">
      <c r="A400" s="6"/>
      <c r="B400" s="6"/>
      <c r="C400" s="6"/>
      <c r="D400" s="6"/>
      <c r="E400" s="38"/>
    </row>
    <row r="401" spans="1:5" ht="13.5">
      <c r="A401" s="6"/>
      <c r="B401" s="6"/>
      <c r="C401" s="6"/>
      <c r="D401" s="6"/>
      <c r="E401" s="38"/>
    </row>
    <row r="402" spans="1:5" ht="13.5">
      <c r="A402" s="6"/>
      <c r="B402" s="6"/>
      <c r="C402" s="6"/>
      <c r="D402" s="6"/>
      <c r="E402" s="38"/>
    </row>
    <row r="403" spans="1:5" ht="13.5">
      <c r="A403" s="6"/>
      <c r="B403" s="6"/>
      <c r="C403" s="6"/>
      <c r="D403" s="6"/>
      <c r="E403" s="38"/>
    </row>
    <row r="404" spans="1:5" ht="13.5">
      <c r="A404" s="6"/>
      <c r="B404" s="6"/>
      <c r="C404" s="6"/>
      <c r="D404" s="6"/>
      <c r="E404" s="38"/>
    </row>
    <row r="405" spans="1:5" ht="13.5">
      <c r="A405" s="6"/>
      <c r="B405" s="6"/>
      <c r="C405" s="6"/>
      <c r="D405" s="6"/>
      <c r="E405" s="38"/>
    </row>
    <row r="406" spans="1:5" ht="13.5">
      <c r="A406" s="6"/>
      <c r="B406" s="6"/>
      <c r="C406" s="6"/>
      <c r="D406" s="6"/>
      <c r="E406" s="38"/>
    </row>
    <row r="407" spans="1:5" ht="13.5">
      <c r="A407" s="6"/>
      <c r="B407" s="6"/>
      <c r="C407" s="6"/>
      <c r="D407" s="6"/>
      <c r="E407" s="38"/>
    </row>
    <row r="408" spans="1:5" ht="13.5">
      <c r="A408" s="6"/>
      <c r="B408" s="6"/>
      <c r="C408" s="6"/>
      <c r="D408" s="6"/>
      <c r="E408" s="38"/>
    </row>
    <row r="409" spans="1:5" ht="13.5">
      <c r="A409" s="6"/>
      <c r="B409" s="6"/>
      <c r="C409" s="6"/>
      <c r="D409" s="6"/>
      <c r="E409" s="38"/>
    </row>
    <row r="410" spans="1:5" ht="13.5">
      <c r="A410" s="6"/>
      <c r="B410" s="6"/>
      <c r="C410" s="6"/>
      <c r="D410" s="6"/>
      <c r="E410" s="38"/>
    </row>
    <row r="411" spans="1:5" ht="13.5">
      <c r="A411" s="6"/>
      <c r="B411" s="6"/>
      <c r="C411" s="6"/>
      <c r="D411" s="6"/>
      <c r="E411" s="38"/>
    </row>
    <row r="412" spans="1:5" ht="13.5">
      <c r="A412" s="6"/>
      <c r="B412" s="6"/>
      <c r="C412" s="6"/>
      <c r="D412" s="6"/>
      <c r="E412" s="38"/>
    </row>
    <row r="413" spans="1:5" ht="13.5">
      <c r="A413" s="6"/>
      <c r="B413" s="6"/>
      <c r="C413" s="6"/>
      <c r="D413" s="6"/>
      <c r="E413" s="38"/>
    </row>
    <row r="414" spans="1:5" ht="13.5">
      <c r="A414" s="6"/>
      <c r="B414" s="6"/>
      <c r="C414" s="6"/>
      <c r="D414" s="6"/>
      <c r="E414" s="38"/>
    </row>
    <row r="415" spans="1:5" ht="13.5">
      <c r="A415" s="6"/>
      <c r="B415" s="6"/>
      <c r="C415" s="6"/>
      <c r="D415" s="6"/>
      <c r="E415" s="38"/>
    </row>
    <row r="416" spans="1:5" ht="13.5">
      <c r="A416" s="6"/>
      <c r="B416" s="6"/>
      <c r="C416" s="6"/>
      <c r="D416" s="6"/>
      <c r="E416" s="38"/>
    </row>
    <row r="417" spans="1:5" ht="13.5">
      <c r="A417" s="6"/>
      <c r="B417" s="6"/>
      <c r="C417" s="6"/>
      <c r="D417" s="6"/>
      <c r="E417" s="38"/>
    </row>
    <row r="418" spans="1:5" ht="13.5">
      <c r="A418" s="6"/>
      <c r="B418" s="6"/>
      <c r="C418" s="6"/>
      <c r="D418" s="6"/>
      <c r="E418" s="38"/>
    </row>
    <row r="419" spans="1:5" ht="13.5">
      <c r="A419" s="6"/>
      <c r="B419" s="6"/>
      <c r="C419" s="6"/>
      <c r="D419" s="6"/>
      <c r="E419" s="38"/>
    </row>
    <row r="420" spans="1:5" ht="13.5">
      <c r="A420" s="6"/>
      <c r="B420" s="6"/>
      <c r="C420" s="6"/>
      <c r="D420" s="6"/>
      <c r="E420" s="38"/>
    </row>
    <row r="421" spans="1:5" ht="13.5">
      <c r="A421" s="6"/>
      <c r="B421" s="6"/>
      <c r="C421" s="6"/>
      <c r="D421" s="6"/>
      <c r="E421" s="38"/>
    </row>
    <row r="422" spans="1:5" ht="13.5">
      <c r="A422" s="6"/>
      <c r="B422" s="6"/>
      <c r="C422" s="6"/>
      <c r="D422" s="6"/>
      <c r="E422" s="38"/>
    </row>
    <row r="423" spans="1:5" ht="13.5">
      <c r="A423" s="6"/>
      <c r="B423" s="6"/>
      <c r="C423" s="6"/>
      <c r="D423" s="6"/>
      <c r="E423" s="38"/>
    </row>
    <row r="424" spans="1:5" ht="13.5">
      <c r="A424" s="6"/>
      <c r="B424" s="6"/>
      <c r="C424" s="6"/>
      <c r="D424" s="6"/>
      <c r="E424" s="38"/>
    </row>
    <row r="425" spans="1:5" ht="13.5">
      <c r="A425" s="6"/>
      <c r="B425" s="6"/>
      <c r="C425" s="6"/>
      <c r="D425" s="6"/>
      <c r="E425" s="38"/>
    </row>
    <row r="426" spans="1:5" ht="13.5">
      <c r="A426" s="6"/>
      <c r="B426" s="6"/>
      <c r="C426" s="6"/>
      <c r="D426" s="6"/>
      <c r="E426" s="38"/>
    </row>
    <row r="427" spans="1:5" ht="13.5">
      <c r="A427" s="6"/>
      <c r="B427" s="6"/>
      <c r="C427" s="6"/>
      <c r="D427" s="6"/>
      <c r="E427" s="38"/>
    </row>
    <row r="428" spans="1:5" ht="13.5">
      <c r="A428" s="6"/>
      <c r="B428" s="6"/>
      <c r="C428" s="6"/>
      <c r="D428" s="6"/>
      <c r="E428" s="38"/>
    </row>
    <row r="429" spans="1:5" ht="13.5">
      <c r="A429" s="6"/>
      <c r="B429" s="6"/>
      <c r="C429" s="6"/>
      <c r="D429" s="6"/>
      <c r="E429" s="38"/>
    </row>
    <row r="430" spans="1:5" ht="13.5">
      <c r="A430" s="6"/>
      <c r="B430" s="6"/>
      <c r="C430" s="6"/>
      <c r="D430" s="6"/>
      <c r="E430" s="38"/>
    </row>
    <row r="431" spans="1:5" ht="13.5">
      <c r="A431" s="6"/>
      <c r="B431" s="6"/>
      <c r="C431" s="6"/>
      <c r="D431" s="6"/>
      <c r="E431" s="38"/>
    </row>
    <row r="432" spans="1:5" ht="13.5">
      <c r="A432" s="6"/>
      <c r="B432" s="6"/>
      <c r="C432" s="6"/>
      <c r="D432" s="6"/>
      <c r="E432" s="38"/>
    </row>
    <row r="433" spans="1:5" ht="13.5">
      <c r="A433" s="6"/>
      <c r="B433" s="6"/>
      <c r="C433" s="6"/>
      <c r="D433" s="6"/>
      <c r="E433" s="38"/>
    </row>
    <row r="434" spans="1:5" ht="13.5">
      <c r="A434" s="6"/>
      <c r="B434" s="6"/>
      <c r="C434" s="6"/>
      <c r="D434" s="6"/>
      <c r="E434" s="38"/>
    </row>
    <row r="435" spans="1:5" ht="13.5">
      <c r="A435" s="6"/>
      <c r="B435" s="6"/>
      <c r="C435" s="6"/>
      <c r="D435" s="6"/>
      <c r="E435" s="38"/>
    </row>
    <row r="436" spans="1:5" ht="13.5">
      <c r="A436" s="6"/>
      <c r="B436" s="6"/>
      <c r="C436" s="6"/>
      <c r="D436" s="6"/>
      <c r="E436" s="38"/>
    </row>
    <row r="437" spans="1:5" ht="13.5">
      <c r="A437" s="6"/>
      <c r="B437" s="6"/>
      <c r="C437" s="6"/>
      <c r="D437" s="6"/>
      <c r="E437" s="38"/>
    </row>
    <row r="438" spans="1:5" ht="13.5">
      <c r="A438" s="6"/>
      <c r="B438" s="6"/>
      <c r="C438" s="6"/>
      <c r="D438" s="6"/>
      <c r="E438" s="38"/>
    </row>
    <row r="439" spans="1:5" ht="13.5">
      <c r="A439" s="6"/>
      <c r="B439" s="6"/>
      <c r="C439" s="6"/>
      <c r="D439" s="6"/>
      <c r="E439" s="38"/>
    </row>
    <row r="440" spans="1:5" ht="13.5">
      <c r="A440" s="6"/>
      <c r="B440" s="6"/>
      <c r="C440" s="6"/>
      <c r="D440" s="6"/>
      <c r="E440" s="38"/>
    </row>
    <row r="441" spans="1:5" ht="13.5">
      <c r="A441" s="6"/>
      <c r="B441" s="6"/>
      <c r="C441" s="6"/>
      <c r="D441" s="6"/>
      <c r="E441" s="38"/>
    </row>
    <row r="442" spans="1:5" ht="13.5">
      <c r="A442" s="6"/>
      <c r="B442" s="6"/>
      <c r="C442" s="6"/>
      <c r="D442" s="6"/>
      <c r="E442" s="38"/>
    </row>
    <row r="443" spans="1:5" ht="13.5">
      <c r="A443" s="6"/>
      <c r="B443" s="6"/>
      <c r="C443" s="6"/>
      <c r="D443" s="6"/>
      <c r="E443" s="38"/>
    </row>
    <row r="444" spans="1:5" ht="13.5">
      <c r="A444" s="6"/>
      <c r="B444" s="6"/>
      <c r="C444" s="6"/>
      <c r="D444" s="6"/>
      <c r="E444" s="38"/>
    </row>
    <row r="445" spans="1:5" ht="13.5">
      <c r="A445" s="6"/>
      <c r="B445" s="6"/>
      <c r="C445" s="6"/>
      <c r="D445" s="6"/>
      <c r="E445" s="38"/>
    </row>
    <row r="446" spans="1:5" ht="13.5">
      <c r="A446" s="6"/>
      <c r="B446" s="6"/>
      <c r="C446" s="6"/>
      <c r="D446" s="6"/>
      <c r="E446" s="38"/>
    </row>
    <row r="447" spans="1:5" ht="13.5">
      <c r="A447" s="6"/>
      <c r="B447" s="6"/>
      <c r="C447" s="6"/>
      <c r="D447" s="6"/>
      <c r="E447" s="38"/>
    </row>
    <row r="448" spans="1:5" ht="13.5">
      <c r="A448" s="6"/>
      <c r="B448" s="6"/>
      <c r="C448" s="6"/>
      <c r="D448" s="6"/>
      <c r="E448" s="38"/>
    </row>
    <row r="449" spans="1:5" ht="13.5">
      <c r="A449" s="6"/>
      <c r="B449" s="6"/>
      <c r="C449" s="6"/>
      <c r="D449" s="6"/>
      <c r="E449" s="38"/>
    </row>
    <row r="450" spans="1:5" ht="13.5">
      <c r="A450" s="6"/>
      <c r="B450" s="6"/>
      <c r="C450" s="6"/>
      <c r="D450" s="6"/>
      <c r="E450" s="38"/>
    </row>
    <row r="451" spans="1:5" ht="13.5">
      <c r="A451" s="6"/>
      <c r="B451" s="6"/>
      <c r="C451" s="6"/>
      <c r="D451" s="6"/>
      <c r="E451" s="38"/>
    </row>
    <row r="452" spans="1:5" ht="13.5">
      <c r="A452" s="6"/>
      <c r="B452" s="6"/>
      <c r="C452" s="6"/>
      <c r="D452" s="6"/>
      <c r="E452" s="38"/>
    </row>
    <row r="453" spans="1:5" ht="13.5">
      <c r="A453" s="6"/>
      <c r="B453" s="6"/>
      <c r="C453" s="6"/>
      <c r="D453" s="6"/>
      <c r="E453" s="38"/>
    </row>
    <row r="454" spans="1:5" ht="13.5">
      <c r="A454" s="6"/>
      <c r="B454" s="6"/>
      <c r="C454" s="6"/>
      <c r="D454" s="6"/>
      <c r="E454" s="38"/>
    </row>
    <row r="455" spans="1:5" ht="13.5">
      <c r="A455" s="6"/>
      <c r="B455" s="6"/>
      <c r="C455" s="6"/>
      <c r="D455" s="6"/>
      <c r="E455" s="38"/>
    </row>
    <row r="456" spans="1:5" ht="13.5">
      <c r="A456" s="6"/>
      <c r="B456" s="6"/>
      <c r="C456" s="6"/>
      <c r="D456" s="6"/>
      <c r="E456" s="38"/>
    </row>
    <row r="457" spans="1:5" ht="13.5">
      <c r="A457" s="6"/>
      <c r="B457" s="6"/>
      <c r="C457" s="6"/>
      <c r="D457" s="6"/>
      <c r="E457" s="38"/>
    </row>
    <row r="458" spans="1:5" ht="13.5">
      <c r="A458" s="6"/>
      <c r="B458" s="6"/>
      <c r="C458" s="6"/>
      <c r="D458" s="6"/>
      <c r="E458" s="38"/>
    </row>
    <row r="459" spans="1:5" ht="13.5">
      <c r="A459" s="6"/>
      <c r="B459" s="6"/>
      <c r="C459" s="6"/>
      <c r="D459" s="6"/>
      <c r="E459" s="38"/>
    </row>
    <row r="460" spans="1:5" ht="13.5">
      <c r="A460" s="6"/>
      <c r="B460" s="6"/>
      <c r="C460" s="6"/>
      <c r="D460" s="6"/>
      <c r="E460" s="38"/>
    </row>
    <row r="461" spans="1:5" ht="13.5">
      <c r="A461" s="6"/>
      <c r="B461" s="6"/>
      <c r="C461" s="6"/>
      <c r="D461" s="6"/>
      <c r="E461" s="38"/>
    </row>
    <row r="462" spans="1:5" ht="13.5">
      <c r="A462" s="6"/>
      <c r="B462" s="6"/>
      <c r="C462" s="6"/>
      <c r="D462" s="6"/>
      <c r="E462" s="38"/>
    </row>
    <row r="463" spans="1:5" ht="13.5">
      <c r="A463" s="6"/>
      <c r="B463" s="6"/>
      <c r="C463" s="6"/>
      <c r="D463" s="6"/>
      <c r="E463" s="38"/>
    </row>
    <row r="464" spans="1:5" ht="13.5">
      <c r="A464" s="6"/>
      <c r="B464" s="6"/>
      <c r="C464" s="6"/>
      <c r="D464" s="6"/>
      <c r="E464" s="38"/>
    </row>
    <row r="465" spans="1:5" ht="13.5">
      <c r="A465" s="6"/>
      <c r="B465" s="6"/>
      <c r="C465" s="6"/>
      <c r="D465" s="6"/>
      <c r="E465" s="38"/>
    </row>
    <row r="466" spans="1:5" ht="13.5">
      <c r="A466" s="6"/>
      <c r="B466" s="6"/>
      <c r="C466" s="6"/>
      <c r="D466" s="6"/>
      <c r="E466" s="38"/>
    </row>
    <row r="467" spans="1:5" ht="13.5">
      <c r="A467" s="6"/>
      <c r="B467" s="6"/>
      <c r="C467" s="6"/>
      <c r="D467" s="6"/>
      <c r="E467" s="38"/>
    </row>
    <row r="468" spans="1:5" ht="13.5">
      <c r="A468" s="6"/>
      <c r="B468" s="6"/>
      <c r="C468" s="6"/>
      <c r="D468" s="6"/>
      <c r="E468" s="38"/>
    </row>
    <row r="469" spans="1:5" ht="13.5">
      <c r="A469" s="6"/>
      <c r="B469" s="6"/>
      <c r="C469" s="6"/>
      <c r="D469" s="6"/>
      <c r="E469" s="38"/>
    </row>
    <row r="470" spans="1:5" ht="13.5">
      <c r="A470" s="6"/>
      <c r="B470" s="6"/>
      <c r="C470" s="6"/>
      <c r="D470" s="6"/>
      <c r="E470" s="38"/>
    </row>
    <row r="471" spans="1:5" ht="13.5">
      <c r="A471" s="6"/>
      <c r="B471" s="6"/>
      <c r="C471" s="6"/>
      <c r="D471" s="6"/>
      <c r="E471" s="38"/>
    </row>
    <row r="472" spans="1:5" ht="13.5">
      <c r="A472" s="6"/>
      <c r="B472" s="6"/>
      <c r="C472" s="6"/>
      <c r="D472" s="6"/>
      <c r="E472" s="38"/>
    </row>
    <row r="473" spans="1:5" ht="13.5">
      <c r="A473" s="6"/>
      <c r="B473" s="6"/>
      <c r="C473" s="6"/>
      <c r="D473" s="6"/>
      <c r="E473" s="38"/>
    </row>
    <row r="474" spans="1:5" ht="13.5">
      <c r="A474" s="6"/>
      <c r="B474" s="6"/>
      <c r="C474" s="6"/>
      <c r="D474" s="6"/>
      <c r="E474" s="38"/>
    </row>
    <row r="475" spans="1:5" ht="13.5">
      <c r="A475" s="6"/>
      <c r="B475" s="6"/>
      <c r="C475" s="6"/>
      <c r="D475" s="6"/>
      <c r="E475" s="38"/>
    </row>
    <row r="476" spans="1:5" ht="13.5">
      <c r="A476" s="6"/>
      <c r="B476" s="6"/>
      <c r="C476" s="6"/>
      <c r="D476" s="6"/>
      <c r="E476" s="38"/>
    </row>
    <row r="477" spans="1:5" ht="13.5">
      <c r="A477" s="6"/>
      <c r="B477" s="6"/>
      <c r="C477" s="6"/>
      <c r="D477" s="6"/>
      <c r="E477" s="38"/>
    </row>
    <row r="478" spans="1:5" ht="13.5">
      <c r="A478" s="6"/>
      <c r="B478" s="6"/>
      <c r="C478" s="6"/>
      <c r="D478" s="6"/>
      <c r="E478" s="38"/>
    </row>
    <row r="479" spans="1:5" ht="13.5">
      <c r="A479" s="6"/>
      <c r="B479" s="6"/>
      <c r="C479" s="6"/>
      <c r="D479" s="6"/>
      <c r="E479" s="38"/>
    </row>
    <row r="480" spans="1:5" ht="13.5">
      <c r="A480" s="6"/>
      <c r="B480" s="6"/>
      <c r="C480" s="6"/>
      <c r="D480" s="6"/>
      <c r="E480" s="38"/>
    </row>
    <row r="481" spans="1:5" ht="13.5">
      <c r="A481" s="6"/>
      <c r="B481" s="6"/>
      <c r="C481" s="6"/>
      <c r="D481" s="6"/>
      <c r="E481" s="38"/>
    </row>
    <row r="482" spans="1:5" ht="13.5">
      <c r="A482" s="6"/>
      <c r="B482" s="6"/>
      <c r="C482" s="6"/>
      <c r="D482" s="6"/>
      <c r="E482" s="38"/>
    </row>
    <row r="483" spans="1:5" ht="13.5">
      <c r="A483" s="6"/>
      <c r="B483" s="6"/>
      <c r="C483" s="6"/>
      <c r="D483" s="6"/>
      <c r="E483" s="38"/>
    </row>
    <row r="484" spans="1:5" ht="13.5">
      <c r="A484" s="6"/>
      <c r="B484" s="6"/>
      <c r="C484" s="6"/>
      <c r="D484" s="6"/>
      <c r="E484" s="38"/>
    </row>
    <row r="485" spans="1:5" ht="13.5">
      <c r="A485" s="6"/>
      <c r="B485" s="6"/>
      <c r="C485" s="6"/>
      <c r="D485" s="6"/>
      <c r="E485" s="38"/>
    </row>
    <row r="486" spans="1:5" ht="13.5">
      <c r="A486" s="6"/>
      <c r="B486" s="6"/>
      <c r="C486" s="6"/>
      <c r="D486" s="6"/>
      <c r="E486" s="38"/>
    </row>
    <row r="487" spans="1:5" ht="13.5">
      <c r="A487" s="6"/>
      <c r="B487" s="6"/>
      <c r="C487" s="6"/>
      <c r="D487" s="6"/>
      <c r="E487" s="38"/>
    </row>
    <row r="488" spans="1:5" ht="13.5">
      <c r="A488" s="6"/>
      <c r="B488" s="6"/>
      <c r="C488" s="6"/>
      <c r="D488" s="6"/>
      <c r="E488" s="38"/>
    </row>
    <row r="489" spans="1:5" ht="13.5">
      <c r="A489" s="6"/>
      <c r="B489" s="6"/>
      <c r="C489" s="6"/>
      <c r="D489" s="6"/>
      <c r="E489" s="38"/>
    </row>
    <row r="490" spans="1:5" ht="13.5">
      <c r="A490" s="6"/>
      <c r="B490" s="6"/>
      <c r="C490" s="6"/>
      <c r="D490" s="6"/>
      <c r="E490" s="38"/>
    </row>
    <row r="491" spans="1:5" ht="13.5">
      <c r="A491" s="6"/>
      <c r="B491" s="6"/>
      <c r="C491" s="6"/>
      <c r="D491" s="6"/>
      <c r="E491" s="38"/>
    </row>
    <row r="492" spans="1:5" ht="13.5">
      <c r="A492" s="6"/>
      <c r="B492" s="6"/>
      <c r="C492" s="6"/>
      <c r="D492" s="6"/>
      <c r="E492" s="38"/>
    </row>
    <row r="493" spans="1:5" ht="13.5">
      <c r="A493" s="6"/>
      <c r="B493" s="6"/>
      <c r="C493" s="6"/>
      <c r="D493" s="6"/>
      <c r="E493" s="38"/>
    </row>
    <row r="494" spans="1:5" ht="13.5">
      <c r="A494" s="6"/>
      <c r="B494" s="6"/>
      <c r="C494" s="6"/>
      <c r="D494" s="6"/>
      <c r="E494" s="38"/>
    </row>
    <row r="495" spans="1:5" ht="13.5">
      <c r="A495" s="6"/>
      <c r="B495" s="6"/>
      <c r="C495" s="6"/>
      <c r="D495" s="6"/>
      <c r="E495" s="38"/>
    </row>
    <row r="496" spans="1:5" ht="13.5">
      <c r="A496" s="6"/>
      <c r="B496" s="6"/>
      <c r="C496" s="6"/>
      <c r="D496" s="6"/>
      <c r="E496" s="38"/>
    </row>
    <row r="497" spans="1:5" ht="13.5">
      <c r="A497" s="6"/>
      <c r="B497" s="6"/>
      <c r="C497" s="6"/>
      <c r="D497" s="6"/>
      <c r="E497" s="38"/>
    </row>
    <row r="498" spans="1:5" ht="13.5">
      <c r="A498" s="6"/>
      <c r="B498" s="6"/>
      <c r="C498" s="6"/>
      <c r="D498" s="6"/>
      <c r="E498" s="38"/>
    </row>
    <row r="499" spans="1:5" ht="13.5">
      <c r="A499" s="6"/>
      <c r="B499" s="6"/>
      <c r="C499" s="6"/>
      <c r="D499" s="6"/>
      <c r="E499" s="38"/>
    </row>
    <row r="500" spans="1:5" ht="13.5">
      <c r="A500" s="6"/>
      <c r="B500" s="6"/>
      <c r="C500" s="6"/>
      <c r="D500" s="6"/>
      <c r="E500" s="38"/>
    </row>
    <row r="501" spans="1:5" ht="13.5">
      <c r="A501" s="6"/>
      <c r="B501" s="6"/>
      <c r="C501" s="6"/>
      <c r="D501" s="6"/>
      <c r="E501" s="38"/>
    </row>
    <row r="502" spans="1:5" ht="13.5">
      <c r="A502" s="6"/>
      <c r="B502" s="6"/>
      <c r="C502" s="6"/>
      <c r="D502" s="6"/>
      <c r="E502" s="38"/>
    </row>
    <row r="503" spans="1:5" ht="13.5">
      <c r="A503" s="6"/>
      <c r="B503" s="6"/>
      <c r="C503" s="6"/>
      <c r="D503" s="6"/>
      <c r="E503" s="38"/>
    </row>
    <row r="504" spans="1:5" ht="13.5">
      <c r="A504" s="6"/>
      <c r="B504" s="6"/>
      <c r="C504" s="6"/>
      <c r="D504" s="6"/>
      <c r="E504" s="38"/>
    </row>
    <row r="505" spans="1:5" ht="13.5">
      <c r="A505" s="6"/>
      <c r="B505" s="6"/>
      <c r="C505" s="6"/>
      <c r="D505" s="6"/>
      <c r="E505" s="38"/>
    </row>
    <row r="506" spans="1:5" ht="13.5">
      <c r="A506" s="6"/>
      <c r="B506" s="6"/>
      <c r="C506" s="6"/>
      <c r="D506" s="6"/>
      <c r="E506" s="38"/>
    </row>
    <row r="507" spans="1:5" ht="13.5">
      <c r="A507" s="6"/>
      <c r="B507" s="6"/>
      <c r="C507" s="6"/>
      <c r="D507" s="6"/>
      <c r="E507" s="38"/>
    </row>
    <row r="508" spans="1:5" ht="13.5">
      <c r="A508" s="6"/>
      <c r="B508" s="6"/>
      <c r="C508" s="6"/>
      <c r="D508" s="6"/>
      <c r="E508" s="38"/>
    </row>
    <row r="509" spans="1:5" ht="13.5">
      <c r="A509" s="6"/>
      <c r="B509" s="6"/>
      <c r="C509" s="6"/>
      <c r="D509" s="6"/>
      <c r="E509" s="38"/>
    </row>
    <row r="510" spans="1:5" ht="13.5">
      <c r="A510" s="6"/>
      <c r="B510" s="6"/>
      <c r="C510" s="6"/>
      <c r="D510" s="6"/>
      <c r="E510" s="38"/>
    </row>
    <row r="511" spans="1:5" ht="13.5">
      <c r="A511" s="6"/>
      <c r="B511" s="6"/>
      <c r="C511" s="6"/>
      <c r="D511" s="6"/>
      <c r="E511" s="38"/>
    </row>
    <row r="512" spans="1:5" ht="13.5">
      <c r="A512" s="6"/>
      <c r="B512" s="6"/>
      <c r="C512" s="6"/>
      <c r="D512" s="6"/>
      <c r="E512" s="38"/>
    </row>
    <row r="513" spans="1:5" ht="13.5">
      <c r="A513" s="6"/>
      <c r="B513" s="6"/>
      <c r="C513" s="6"/>
      <c r="D513" s="6"/>
      <c r="E513" s="38"/>
    </row>
    <row r="514" spans="1:5" ht="13.5">
      <c r="A514" s="6"/>
      <c r="B514" s="6"/>
      <c r="C514" s="6"/>
      <c r="D514" s="6"/>
      <c r="E514" s="38"/>
    </row>
    <row r="515" spans="1:5" ht="13.5">
      <c r="A515" s="6"/>
      <c r="B515" s="6"/>
      <c r="C515" s="6"/>
      <c r="D515" s="6"/>
      <c r="E515" s="38"/>
    </row>
    <row r="516" spans="1:5" ht="13.5">
      <c r="A516" s="6"/>
      <c r="B516" s="6"/>
      <c r="C516" s="6"/>
      <c r="D516" s="6"/>
      <c r="E516" s="38"/>
    </row>
    <row r="517" spans="1:5" ht="13.5">
      <c r="A517" s="6"/>
      <c r="B517" s="6"/>
      <c r="C517" s="6"/>
      <c r="D517" s="6"/>
      <c r="E517" s="38"/>
    </row>
    <row r="518" spans="1:5" ht="13.5">
      <c r="A518" s="6"/>
      <c r="B518" s="6"/>
      <c r="C518" s="6"/>
      <c r="D518" s="6"/>
      <c r="E518" s="38"/>
    </row>
    <row r="519" spans="1:5" ht="13.5">
      <c r="A519" s="6"/>
      <c r="B519" s="6"/>
      <c r="C519" s="6"/>
      <c r="D519" s="6"/>
      <c r="E519" s="38"/>
    </row>
    <row r="520" spans="1:5" ht="13.5">
      <c r="A520" s="6"/>
      <c r="B520" s="6"/>
      <c r="C520" s="6"/>
      <c r="D520" s="6"/>
      <c r="E520" s="38"/>
    </row>
    <row r="521" spans="1:5" ht="13.5">
      <c r="A521" s="6"/>
      <c r="B521" s="6"/>
      <c r="C521" s="6"/>
      <c r="D521" s="6"/>
      <c r="E521" s="38"/>
    </row>
    <row r="522" spans="1:5" ht="13.5">
      <c r="A522" s="6"/>
      <c r="B522" s="6"/>
      <c r="C522" s="6"/>
      <c r="D522" s="6"/>
      <c r="E522" s="38"/>
    </row>
    <row r="523" spans="1:5" ht="13.5">
      <c r="A523" s="6"/>
      <c r="B523" s="6"/>
      <c r="C523" s="6"/>
      <c r="D523" s="6"/>
      <c r="E523" s="38"/>
    </row>
    <row r="524" spans="1:5" ht="13.5">
      <c r="A524" s="6"/>
      <c r="B524" s="6"/>
      <c r="C524" s="6"/>
      <c r="D524" s="6"/>
      <c r="E524" s="38"/>
    </row>
    <row r="525" spans="1:5" ht="13.5">
      <c r="A525" s="6"/>
      <c r="B525" s="6"/>
      <c r="C525" s="6"/>
      <c r="D525" s="6"/>
      <c r="E525" s="38"/>
    </row>
    <row r="526" spans="1:5" ht="13.5">
      <c r="A526" s="6"/>
      <c r="B526" s="6"/>
      <c r="C526" s="6"/>
      <c r="D526" s="6"/>
      <c r="E526" s="38"/>
    </row>
    <row r="527" spans="1:5" ht="13.5">
      <c r="A527" s="6"/>
      <c r="B527" s="6"/>
      <c r="C527" s="6"/>
      <c r="D527" s="6"/>
      <c r="E527" s="38"/>
    </row>
    <row r="528" spans="1:5" ht="13.5">
      <c r="A528" s="6"/>
      <c r="B528" s="6"/>
      <c r="C528" s="6"/>
      <c r="D528" s="6"/>
      <c r="E528" s="38"/>
    </row>
    <row r="529" spans="1:5" ht="13.5">
      <c r="A529" s="6"/>
      <c r="B529" s="6"/>
      <c r="C529" s="6"/>
      <c r="D529" s="6"/>
      <c r="E529" s="38"/>
    </row>
    <row r="530" spans="1:5" ht="13.5">
      <c r="A530" s="6"/>
      <c r="B530" s="6"/>
      <c r="C530" s="6"/>
      <c r="D530" s="6"/>
      <c r="E530" s="38"/>
    </row>
    <row r="531" spans="1:5" ht="13.5">
      <c r="A531" s="6"/>
      <c r="B531" s="6"/>
      <c r="C531" s="6"/>
      <c r="D531" s="6"/>
      <c r="E531" s="38"/>
    </row>
    <row r="532" spans="1:5" ht="13.5">
      <c r="A532" s="6"/>
      <c r="B532" s="6"/>
      <c r="C532" s="6"/>
      <c r="D532" s="6"/>
      <c r="E532" s="38"/>
    </row>
    <row r="533" spans="1:5" ht="13.5">
      <c r="A533" s="6"/>
      <c r="B533" s="6"/>
      <c r="C533" s="6"/>
      <c r="D533" s="6"/>
      <c r="E533" s="38"/>
    </row>
    <row r="534" spans="1:5" ht="13.5">
      <c r="A534" s="6"/>
      <c r="B534" s="6"/>
      <c r="C534" s="6"/>
      <c r="D534" s="6"/>
      <c r="E534" s="38"/>
    </row>
    <row r="535" spans="1:5" ht="13.5">
      <c r="A535" s="6"/>
      <c r="B535" s="6"/>
      <c r="C535" s="6"/>
      <c r="D535" s="6"/>
      <c r="E535" s="38"/>
    </row>
    <row r="536" spans="1:5" ht="13.5">
      <c r="A536" s="6"/>
      <c r="B536" s="6"/>
      <c r="C536" s="6"/>
      <c r="D536" s="6"/>
      <c r="E536" s="38"/>
    </row>
    <row r="537" spans="1:5" ht="13.5">
      <c r="A537" s="6"/>
      <c r="B537" s="6"/>
      <c r="C537" s="6"/>
      <c r="D537" s="6"/>
      <c r="E537" s="38"/>
    </row>
    <row r="538" spans="1:5" ht="13.5">
      <c r="A538" s="6"/>
      <c r="B538" s="6"/>
      <c r="C538" s="6"/>
      <c r="D538" s="6"/>
      <c r="E538" s="38"/>
    </row>
    <row r="539" spans="1:5" ht="13.5">
      <c r="A539" s="6"/>
      <c r="B539" s="6"/>
      <c r="C539" s="6"/>
      <c r="D539" s="6"/>
      <c r="E539" s="38"/>
    </row>
    <row r="540" spans="1:5" ht="13.5">
      <c r="A540" s="6"/>
      <c r="B540" s="6"/>
      <c r="C540" s="6"/>
      <c r="D540" s="6"/>
      <c r="E540" s="38"/>
    </row>
    <row r="541" spans="1:5" ht="13.5">
      <c r="A541" s="6"/>
      <c r="B541" s="6"/>
      <c r="C541" s="6"/>
      <c r="D541" s="6"/>
      <c r="E541" s="38"/>
    </row>
    <row r="542" spans="1:5" ht="13.5">
      <c r="A542" s="6"/>
      <c r="B542" s="6"/>
      <c r="C542" s="6"/>
      <c r="D542" s="6"/>
      <c r="E542" s="38"/>
    </row>
    <row r="543" spans="1:5" ht="13.5">
      <c r="A543" s="6"/>
      <c r="B543" s="6"/>
      <c r="C543" s="6"/>
      <c r="D543" s="6"/>
      <c r="E543" s="38"/>
    </row>
    <row r="544" spans="1:5" ht="13.5">
      <c r="A544" s="6"/>
      <c r="B544" s="6"/>
      <c r="C544" s="6"/>
      <c r="D544" s="6"/>
      <c r="E544" s="38"/>
    </row>
    <row r="545" spans="1:5" ht="13.5">
      <c r="A545" s="6"/>
      <c r="B545" s="6"/>
      <c r="C545" s="6"/>
      <c r="D545" s="6"/>
      <c r="E545" s="38"/>
    </row>
    <row r="546" spans="1:5" ht="13.5">
      <c r="A546" s="6"/>
      <c r="B546" s="6"/>
      <c r="C546" s="6"/>
      <c r="D546" s="6"/>
      <c r="E546" s="38"/>
    </row>
    <row r="547" spans="1:5" ht="13.5">
      <c r="A547" s="6"/>
      <c r="B547" s="6"/>
      <c r="C547" s="6"/>
      <c r="D547" s="6"/>
      <c r="E547" s="38"/>
    </row>
    <row r="548" spans="1:5" ht="13.5">
      <c r="A548" s="6"/>
      <c r="B548" s="6"/>
      <c r="C548" s="6"/>
      <c r="D548" s="6"/>
      <c r="E548" s="38"/>
    </row>
    <row r="549" spans="1:5" ht="13.5">
      <c r="A549" s="6"/>
      <c r="B549" s="6"/>
      <c r="C549" s="6"/>
      <c r="D549" s="6"/>
      <c r="E549" s="38"/>
    </row>
    <row r="550" spans="1:5" ht="13.5">
      <c r="A550" s="6"/>
      <c r="B550" s="6"/>
      <c r="C550" s="6"/>
      <c r="D550" s="6"/>
      <c r="E550" s="38"/>
    </row>
    <row r="551" spans="1:5" ht="13.5">
      <c r="A551" s="6"/>
      <c r="B551" s="6"/>
      <c r="C551" s="6"/>
      <c r="D551" s="6"/>
      <c r="E551" s="38"/>
    </row>
    <row r="552" spans="1:5" ht="13.5">
      <c r="A552" s="6"/>
      <c r="B552" s="6"/>
      <c r="C552" s="6"/>
      <c r="D552" s="6"/>
      <c r="E552" s="38"/>
    </row>
    <row r="553" spans="1:5" ht="13.5">
      <c r="A553" s="6"/>
      <c r="B553" s="6"/>
      <c r="C553" s="6"/>
      <c r="D553" s="6"/>
      <c r="E553" s="38"/>
    </row>
    <row r="554" spans="1:5" ht="13.5">
      <c r="A554" s="6"/>
      <c r="B554" s="6"/>
      <c r="C554" s="6"/>
      <c r="D554" s="6"/>
      <c r="E554" s="38"/>
    </row>
    <row r="555" spans="1:5" ht="13.5">
      <c r="A555" s="6"/>
      <c r="B555" s="6"/>
      <c r="C555" s="6"/>
      <c r="D555" s="6"/>
      <c r="E555" s="38"/>
    </row>
    <row r="556" spans="1:5" ht="13.5">
      <c r="A556" s="6"/>
      <c r="B556" s="6"/>
      <c r="C556" s="6"/>
      <c r="D556" s="6"/>
      <c r="E556" s="38"/>
    </row>
    <row r="557" spans="1:5" ht="13.5">
      <c r="A557" s="6"/>
      <c r="B557" s="6"/>
      <c r="C557" s="6"/>
      <c r="D557" s="6"/>
      <c r="E557" s="38"/>
    </row>
    <row r="558" spans="1:5" ht="13.5">
      <c r="A558" s="6"/>
      <c r="B558" s="6"/>
      <c r="C558" s="6"/>
      <c r="D558" s="6"/>
      <c r="E558" s="38"/>
    </row>
    <row r="559" spans="1:5" ht="13.5">
      <c r="A559" s="6"/>
      <c r="B559" s="6"/>
      <c r="C559" s="6"/>
      <c r="D559" s="6"/>
      <c r="E559" s="38"/>
    </row>
    <row r="560" spans="1:5" ht="13.5">
      <c r="A560" s="6"/>
      <c r="B560" s="6"/>
      <c r="C560" s="6"/>
      <c r="D560" s="6"/>
      <c r="E560" s="38"/>
    </row>
    <row r="561" spans="1:5" ht="13.5">
      <c r="A561" s="6"/>
      <c r="B561" s="6"/>
      <c r="C561" s="6"/>
      <c r="D561" s="6"/>
      <c r="E561" s="38"/>
    </row>
    <row r="562" spans="1:5" ht="13.5">
      <c r="A562" s="6"/>
      <c r="B562" s="6"/>
      <c r="C562" s="6"/>
      <c r="D562" s="6"/>
      <c r="E562" s="38"/>
    </row>
    <row r="563" spans="1:5" ht="13.5">
      <c r="A563" s="6"/>
      <c r="B563" s="6"/>
      <c r="C563" s="6"/>
      <c r="D563" s="6"/>
      <c r="E563" s="38"/>
    </row>
    <row r="564" spans="1:5" ht="13.5">
      <c r="A564" s="6"/>
      <c r="B564" s="6"/>
      <c r="C564" s="6"/>
      <c r="D564" s="6"/>
      <c r="E564" s="38"/>
    </row>
    <row r="565" spans="1:5" ht="13.5">
      <c r="A565" s="6"/>
      <c r="B565" s="6"/>
      <c r="C565" s="6"/>
      <c r="D565" s="6"/>
      <c r="E565" s="38"/>
    </row>
    <row r="566" spans="1:5" ht="13.5">
      <c r="A566" s="6"/>
      <c r="B566" s="6"/>
      <c r="C566" s="6"/>
      <c r="D566" s="6"/>
      <c r="E566" s="38"/>
    </row>
    <row r="567" spans="1:5" ht="13.5">
      <c r="A567" s="6"/>
      <c r="B567" s="6"/>
      <c r="C567" s="6"/>
      <c r="D567" s="6"/>
      <c r="E567" s="38"/>
    </row>
    <row r="568" spans="1:5" ht="13.5">
      <c r="A568" s="6"/>
      <c r="B568" s="6"/>
      <c r="C568" s="6"/>
      <c r="D568" s="6"/>
      <c r="E568" s="38"/>
    </row>
    <row r="569" spans="1:5" ht="13.5">
      <c r="A569" s="6"/>
      <c r="B569" s="6"/>
      <c r="C569" s="6"/>
      <c r="D569" s="6"/>
      <c r="E569" s="38"/>
    </row>
    <row r="570" spans="1:5" ht="13.5">
      <c r="A570" s="6"/>
      <c r="B570" s="6"/>
      <c r="C570" s="6"/>
      <c r="D570" s="6"/>
      <c r="E570" s="38"/>
    </row>
    <row r="571" spans="1:5" ht="13.5">
      <c r="A571" s="6"/>
      <c r="B571" s="6"/>
      <c r="C571" s="6"/>
      <c r="D571" s="6"/>
      <c r="E571" s="38"/>
    </row>
    <row r="572" spans="1:5" ht="13.5">
      <c r="A572" s="6"/>
      <c r="B572" s="6"/>
      <c r="C572" s="6"/>
      <c r="D572" s="6"/>
      <c r="E572" s="38"/>
    </row>
    <row r="573" spans="1:5" ht="13.5">
      <c r="A573" s="6"/>
      <c r="B573" s="6"/>
      <c r="C573" s="6"/>
      <c r="D573" s="6"/>
      <c r="E573" s="38"/>
    </row>
    <row r="574" spans="1:5" ht="13.5">
      <c r="A574" s="6"/>
      <c r="B574" s="6"/>
      <c r="C574" s="6"/>
      <c r="D574" s="6"/>
      <c r="E574" s="38"/>
    </row>
    <row r="575" spans="1:5" ht="13.5">
      <c r="A575" s="6"/>
      <c r="B575" s="6"/>
      <c r="C575" s="6"/>
      <c r="D575" s="6"/>
      <c r="E575" s="38"/>
    </row>
    <row r="576" spans="1:5" ht="13.5">
      <c r="A576" s="6"/>
      <c r="B576" s="6"/>
      <c r="C576" s="6"/>
      <c r="D576" s="6"/>
      <c r="E576" s="38"/>
    </row>
    <row r="577" spans="1:5" ht="13.5">
      <c r="A577" s="6"/>
      <c r="B577" s="6"/>
      <c r="C577" s="6"/>
      <c r="D577" s="6"/>
      <c r="E577" s="38"/>
    </row>
    <row r="578" spans="1:5" ht="13.5">
      <c r="A578" s="6"/>
      <c r="B578" s="6"/>
      <c r="C578" s="6"/>
      <c r="D578" s="6"/>
      <c r="E578" s="38"/>
    </row>
    <row r="579" spans="1:5" ht="13.5">
      <c r="A579" s="6"/>
      <c r="B579" s="6"/>
      <c r="C579" s="6"/>
      <c r="D579" s="6"/>
      <c r="E579" s="38"/>
    </row>
    <row r="580" spans="1:5" ht="13.5">
      <c r="A580" s="6"/>
      <c r="B580" s="6"/>
      <c r="C580" s="6"/>
      <c r="D580" s="6"/>
      <c r="E580" s="38"/>
    </row>
    <row r="581" spans="1:5" ht="13.5">
      <c r="A581" s="6"/>
      <c r="B581" s="6"/>
      <c r="C581" s="6"/>
      <c r="D581" s="6"/>
      <c r="E581" s="38"/>
    </row>
    <row r="582" spans="1:5" ht="13.5">
      <c r="A582" s="6"/>
      <c r="B582" s="6"/>
      <c r="C582" s="6"/>
      <c r="D582" s="6"/>
      <c r="E582" s="38"/>
    </row>
    <row r="583" spans="1:5" ht="13.5">
      <c r="A583" s="6"/>
      <c r="B583" s="6"/>
      <c r="C583" s="6"/>
      <c r="D583" s="6"/>
      <c r="E583" s="38"/>
    </row>
    <row r="584" spans="1:5" ht="13.5">
      <c r="A584" s="6"/>
      <c r="B584" s="6"/>
      <c r="C584" s="6"/>
      <c r="D584" s="6"/>
      <c r="E584" s="38"/>
    </row>
    <row r="585" spans="1:5" ht="13.5">
      <c r="A585" s="6"/>
      <c r="B585" s="6"/>
      <c r="C585" s="6"/>
      <c r="D585" s="6"/>
      <c r="E585" s="38"/>
    </row>
    <row r="586" spans="1:5" ht="13.5">
      <c r="A586" s="6"/>
      <c r="B586" s="6"/>
      <c r="C586" s="6"/>
      <c r="D586" s="6"/>
      <c r="E586" s="38"/>
    </row>
    <row r="587" spans="1:5" ht="13.5">
      <c r="A587" s="6"/>
      <c r="B587" s="6"/>
      <c r="C587" s="6"/>
      <c r="D587" s="6"/>
      <c r="E587" s="38"/>
    </row>
    <row r="588" spans="1:5" ht="13.5">
      <c r="A588" s="6"/>
      <c r="B588" s="6"/>
      <c r="C588" s="6"/>
      <c r="D588" s="6"/>
      <c r="E588" s="38"/>
    </row>
    <row r="589" spans="1:5" ht="13.5">
      <c r="A589" s="6"/>
      <c r="B589" s="6"/>
      <c r="C589" s="6"/>
      <c r="D589" s="6"/>
      <c r="E589" s="38"/>
    </row>
    <row r="590" spans="1:5" ht="13.5">
      <c r="A590" s="6"/>
      <c r="B590" s="6"/>
      <c r="C590" s="6"/>
      <c r="D590" s="6"/>
      <c r="E590" s="38"/>
    </row>
    <row r="591" spans="1:5" ht="13.5">
      <c r="A591" s="6"/>
      <c r="B591" s="6"/>
      <c r="C591" s="6"/>
      <c r="D591" s="6"/>
      <c r="E591" s="38"/>
    </row>
    <row r="592" spans="1:5" ht="13.5">
      <c r="A592" s="6"/>
      <c r="B592" s="6"/>
      <c r="C592" s="6"/>
      <c r="D592" s="6"/>
      <c r="E592" s="38"/>
    </row>
    <row r="593" spans="1:5" ht="13.5">
      <c r="A593" s="6"/>
      <c r="B593" s="6"/>
      <c r="C593" s="6"/>
      <c r="D593" s="6"/>
      <c r="E593" s="38"/>
    </row>
    <row r="594" spans="1:5" ht="13.5">
      <c r="A594" s="6"/>
      <c r="B594" s="6"/>
      <c r="C594" s="6"/>
      <c r="D594" s="6"/>
      <c r="E594" s="38"/>
    </row>
    <row r="595" spans="1:5" ht="13.5">
      <c r="A595" s="6"/>
      <c r="B595" s="6"/>
      <c r="C595" s="6"/>
      <c r="D595" s="6"/>
      <c r="E595" s="38"/>
    </row>
    <row r="596" spans="1:5" ht="13.5">
      <c r="A596" s="6"/>
      <c r="B596" s="6"/>
      <c r="C596" s="6"/>
      <c r="D596" s="6"/>
      <c r="E596" s="38"/>
    </row>
    <row r="597" spans="1:5" ht="13.5">
      <c r="A597" s="6"/>
      <c r="B597" s="6"/>
      <c r="C597" s="6"/>
      <c r="D597" s="6"/>
      <c r="E597" s="38"/>
    </row>
    <row r="598" spans="1:5" ht="13.5">
      <c r="A598" s="6"/>
      <c r="B598" s="6"/>
      <c r="C598" s="6"/>
      <c r="D598" s="6"/>
      <c r="E598" s="38"/>
    </row>
    <row r="599" spans="1:5" ht="13.5">
      <c r="A599" s="6"/>
      <c r="B599" s="6"/>
      <c r="C599" s="6"/>
      <c r="D599" s="6"/>
      <c r="E599" s="38"/>
    </row>
    <row r="600" spans="1:5" ht="13.5">
      <c r="A600" s="6"/>
      <c r="B600" s="6"/>
      <c r="C600" s="6"/>
      <c r="D600" s="6"/>
      <c r="E600" s="38"/>
    </row>
    <row r="601" spans="1:5" ht="13.5">
      <c r="A601" s="6"/>
      <c r="B601" s="6"/>
      <c r="C601" s="6"/>
      <c r="D601" s="6"/>
      <c r="E601" s="38"/>
    </row>
    <row r="602" spans="1:5" ht="13.5">
      <c r="A602" s="6"/>
      <c r="B602" s="6"/>
      <c r="C602" s="6"/>
      <c r="D602" s="6"/>
      <c r="E602" s="38"/>
    </row>
    <row r="603" spans="1:5" ht="13.5">
      <c r="A603" s="6"/>
      <c r="B603" s="6"/>
      <c r="C603" s="6"/>
      <c r="D603" s="6"/>
      <c r="E603" s="38"/>
    </row>
    <row r="604" spans="1:5" ht="13.5">
      <c r="A604" s="6"/>
      <c r="B604" s="6"/>
      <c r="C604" s="6"/>
      <c r="D604" s="6"/>
      <c r="E604" s="38"/>
    </row>
    <row r="605" spans="1:5" ht="13.5">
      <c r="A605" s="6"/>
      <c r="B605" s="6"/>
      <c r="C605" s="6"/>
      <c r="D605" s="6"/>
      <c r="E605" s="38"/>
    </row>
    <row r="606" spans="1:5" ht="13.5">
      <c r="A606" s="6"/>
      <c r="B606" s="6"/>
      <c r="C606" s="6"/>
      <c r="D606" s="6"/>
      <c r="E606" s="38"/>
    </row>
    <row r="607" spans="1:5" ht="13.5">
      <c r="A607" s="6"/>
      <c r="B607" s="6"/>
      <c r="C607" s="6"/>
      <c r="D607" s="6"/>
      <c r="E607" s="38"/>
    </row>
    <row r="608" spans="1:5" ht="13.5">
      <c r="A608" s="6"/>
      <c r="B608" s="6"/>
      <c r="C608" s="6"/>
      <c r="D608" s="6"/>
      <c r="E608" s="38"/>
    </row>
    <row r="609" spans="1:5" ht="13.5">
      <c r="A609" s="6"/>
      <c r="B609" s="6"/>
      <c r="C609" s="6"/>
      <c r="D609" s="6"/>
      <c r="E609" s="38"/>
    </row>
    <row r="610" spans="1:5" ht="13.5">
      <c r="A610" s="6"/>
      <c r="B610" s="6"/>
      <c r="C610" s="6"/>
      <c r="D610" s="6"/>
      <c r="E610" s="38"/>
    </row>
    <row r="611" spans="1:5" ht="13.5">
      <c r="A611" s="6"/>
      <c r="B611" s="6"/>
      <c r="C611" s="6"/>
      <c r="D611" s="6"/>
      <c r="E611" s="38"/>
    </row>
    <row r="612" spans="1:5" ht="13.5">
      <c r="A612" s="6"/>
      <c r="B612" s="6"/>
      <c r="C612" s="6"/>
      <c r="D612" s="6"/>
      <c r="E612" s="38"/>
    </row>
    <row r="613" spans="1:5" ht="13.5">
      <c r="A613" s="6"/>
      <c r="B613" s="6"/>
      <c r="C613" s="6"/>
      <c r="D613" s="6"/>
      <c r="E613" s="38"/>
    </row>
    <row r="614" spans="1:5" ht="13.5">
      <c r="A614" s="6"/>
      <c r="B614" s="6"/>
      <c r="C614" s="6"/>
      <c r="D614" s="6"/>
      <c r="E614" s="38"/>
    </row>
    <row r="615" spans="1:5" ht="13.5">
      <c r="A615" s="6"/>
      <c r="B615" s="6"/>
      <c r="C615" s="6"/>
      <c r="D615" s="6"/>
      <c r="E615" s="38"/>
    </row>
    <row r="616" spans="1:5" ht="13.5">
      <c r="A616" s="6"/>
      <c r="B616" s="6"/>
      <c r="C616" s="6"/>
      <c r="D616" s="6"/>
      <c r="E616" s="38"/>
    </row>
    <row r="617" spans="1:5" ht="13.5">
      <c r="A617" s="6"/>
      <c r="B617" s="6"/>
      <c r="C617" s="6"/>
      <c r="D617" s="6"/>
      <c r="E617" s="38"/>
    </row>
    <row r="618" spans="1:5" ht="13.5">
      <c r="A618" s="6"/>
      <c r="B618" s="6"/>
      <c r="C618" s="6"/>
      <c r="D618" s="6"/>
      <c r="E618" s="38"/>
    </row>
    <row r="619" spans="1:5" ht="13.5">
      <c r="A619" s="6"/>
      <c r="B619" s="6"/>
      <c r="C619" s="6"/>
      <c r="D619" s="6"/>
      <c r="E619" s="38"/>
    </row>
    <row r="620" spans="1:5" ht="13.5">
      <c r="A620" s="6"/>
      <c r="B620" s="6"/>
      <c r="C620" s="6"/>
      <c r="D620" s="6"/>
      <c r="E620" s="38"/>
    </row>
    <row r="621" spans="1:5" ht="13.5">
      <c r="A621" s="6"/>
      <c r="B621" s="6"/>
      <c r="C621" s="6"/>
      <c r="D621" s="6"/>
      <c r="E621" s="38"/>
    </row>
    <row r="622" spans="1:5" ht="13.5">
      <c r="A622" s="6"/>
      <c r="B622" s="6"/>
      <c r="C622" s="6"/>
      <c r="D622" s="6"/>
      <c r="E622" s="38"/>
    </row>
    <row r="623" spans="1:5" ht="13.5">
      <c r="A623" s="6"/>
      <c r="B623" s="6"/>
      <c r="C623" s="6"/>
      <c r="D623" s="6"/>
      <c r="E623" s="38"/>
    </row>
    <row r="624" spans="1:5" ht="13.5">
      <c r="A624" s="6"/>
      <c r="B624" s="6"/>
      <c r="C624" s="6"/>
      <c r="D624" s="6"/>
      <c r="E624" s="38"/>
    </row>
    <row r="625" spans="1:5" ht="13.5">
      <c r="A625" s="6"/>
      <c r="B625" s="6"/>
      <c r="C625" s="6"/>
      <c r="D625" s="6"/>
      <c r="E625" s="38"/>
    </row>
    <row r="626" spans="1:5" ht="13.5">
      <c r="A626" s="6"/>
      <c r="B626" s="6"/>
      <c r="C626" s="6"/>
      <c r="D626" s="6"/>
      <c r="E626" s="38"/>
    </row>
    <row r="627" spans="1:5" ht="13.5">
      <c r="A627" s="6"/>
      <c r="B627" s="6"/>
      <c r="C627" s="6"/>
      <c r="D627" s="6"/>
      <c r="E627" s="38"/>
    </row>
    <row r="628" spans="1:5" ht="13.5">
      <c r="A628" s="6"/>
      <c r="B628" s="6"/>
      <c r="C628" s="6"/>
      <c r="D628" s="6"/>
      <c r="E628" s="38"/>
    </row>
    <row r="629" spans="1:5" ht="13.5">
      <c r="A629" s="6"/>
      <c r="B629" s="6"/>
      <c r="C629" s="6"/>
      <c r="D629" s="6"/>
      <c r="E629" s="38"/>
    </row>
    <row r="630" spans="1:5" ht="13.5">
      <c r="A630" s="6"/>
      <c r="B630" s="6"/>
      <c r="C630" s="6"/>
      <c r="D630" s="6"/>
      <c r="E630" s="38"/>
    </row>
    <row r="631" spans="1:5" ht="13.5">
      <c r="A631" s="6"/>
      <c r="B631" s="6"/>
      <c r="C631" s="6"/>
      <c r="D631" s="6"/>
      <c r="E631" s="38"/>
    </row>
    <row r="632" spans="1:5" ht="13.5">
      <c r="A632" s="6"/>
      <c r="B632" s="6"/>
      <c r="C632" s="6"/>
      <c r="D632" s="6"/>
      <c r="E632" s="38"/>
    </row>
    <row r="633" spans="1:5" ht="13.5">
      <c r="A633" s="6"/>
      <c r="B633" s="6"/>
      <c r="C633" s="6"/>
      <c r="D633" s="6"/>
      <c r="E633" s="38"/>
    </row>
    <row r="634" spans="1:5" ht="13.5">
      <c r="A634" s="6"/>
      <c r="B634" s="6"/>
      <c r="C634" s="6"/>
      <c r="D634" s="6"/>
      <c r="E634" s="38"/>
    </row>
    <row r="635" spans="1:5" ht="13.5">
      <c r="A635" s="6"/>
      <c r="B635" s="6"/>
      <c r="C635" s="6"/>
      <c r="D635" s="6"/>
      <c r="E635" s="38"/>
    </row>
    <row r="636" spans="1:5" ht="13.5">
      <c r="A636" s="6"/>
      <c r="B636" s="6"/>
      <c r="C636" s="6"/>
      <c r="D636" s="6"/>
      <c r="E636" s="38"/>
    </row>
    <row r="637" spans="1:5" ht="13.5">
      <c r="A637" s="6"/>
      <c r="B637" s="6"/>
      <c r="C637" s="6"/>
      <c r="D637" s="6"/>
      <c r="E637" s="38"/>
    </row>
    <row r="638" spans="1:5" ht="13.5">
      <c r="A638" s="6"/>
      <c r="B638" s="6"/>
      <c r="C638" s="6"/>
      <c r="D638" s="6"/>
      <c r="E638" s="38"/>
    </row>
    <row r="639" spans="1:5" ht="13.5">
      <c r="A639" s="6"/>
      <c r="B639" s="6"/>
      <c r="C639" s="6"/>
      <c r="D639" s="6"/>
      <c r="E639" s="38"/>
    </row>
    <row r="640" spans="1:5" ht="13.5">
      <c r="A640" s="6"/>
      <c r="B640" s="6"/>
      <c r="C640" s="6"/>
      <c r="D640" s="6"/>
      <c r="E640" s="38"/>
    </row>
    <row r="641" spans="1:5" ht="13.5">
      <c r="A641" s="6"/>
      <c r="B641" s="6"/>
      <c r="C641" s="6"/>
      <c r="D641" s="6"/>
      <c r="E641" s="38"/>
    </row>
    <row r="642" spans="1:5" ht="13.5">
      <c r="A642" s="6"/>
      <c r="B642" s="6"/>
      <c r="C642" s="6"/>
      <c r="D642" s="6"/>
      <c r="E642" s="38"/>
    </row>
    <row r="643" spans="1:5" ht="13.5">
      <c r="A643" s="6"/>
      <c r="B643" s="6"/>
      <c r="C643" s="6"/>
      <c r="D643" s="6"/>
      <c r="E643" s="38"/>
    </row>
    <row r="644" spans="1:5" ht="13.5">
      <c r="A644" s="6"/>
      <c r="B644" s="6"/>
      <c r="C644" s="6"/>
      <c r="D644" s="6"/>
      <c r="E644" s="38"/>
    </row>
    <row r="645" spans="1:5" ht="13.5">
      <c r="A645" s="6"/>
      <c r="B645" s="6"/>
      <c r="C645" s="6"/>
      <c r="D645" s="6"/>
      <c r="E645" s="38"/>
    </row>
    <row r="646" spans="1:5" ht="13.5">
      <c r="A646" s="6"/>
      <c r="B646" s="6"/>
      <c r="C646" s="6"/>
      <c r="D646" s="6"/>
      <c r="E646" s="38"/>
    </row>
    <row r="647" spans="1:5" ht="13.5">
      <c r="A647" s="6"/>
      <c r="B647" s="6"/>
      <c r="C647" s="6"/>
      <c r="D647" s="6"/>
      <c r="E647" s="38"/>
    </row>
    <row r="648" spans="1:5" ht="13.5">
      <c r="A648" s="6"/>
      <c r="B648" s="6"/>
      <c r="C648" s="6"/>
      <c r="D648" s="6"/>
      <c r="E648" s="38"/>
    </row>
    <row r="649" spans="1:5" ht="13.5">
      <c r="A649" s="6"/>
      <c r="B649" s="6"/>
      <c r="C649" s="6"/>
      <c r="D649" s="6"/>
      <c r="E649" s="38"/>
    </row>
    <row r="650" spans="1:5" ht="13.5">
      <c r="A650" s="6"/>
      <c r="B650" s="6"/>
      <c r="C650" s="6"/>
      <c r="D650" s="6"/>
      <c r="E650" s="38"/>
    </row>
    <row r="651" spans="1:5" ht="13.5">
      <c r="A651" s="6"/>
      <c r="B651" s="6"/>
      <c r="C651" s="6"/>
      <c r="D651" s="6"/>
      <c r="E651" s="38"/>
    </row>
    <row r="652" spans="1:5" ht="13.5">
      <c r="A652" s="6"/>
      <c r="B652" s="6"/>
      <c r="C652" s="6"/>
      <c r="D652" s="6"/>
      <c r="E652" s="38"/>
    </row>
    <row r="653" spans="1:5" ht="13.5">
      <c r="A653" s="6"/>
      <c r="B653" s="6"/>
      <c r="C653" s="6"/>
      <c r="D653" s="6"/>
      <c r="E653" s="38"/>
    </row>
    <row r="654" spans="1:5" ht="13.5">
      <c r="A654" s="6"/>
      <c r="B654" s="6"/>
      <c r="C654" s="6"/>
      <c r="D654" s="6"/>
      <c r="E654" s="38"/>
    </row>
    <row r="655" spans="1:5" ht="13.5">
      <c r="A655" s="6"/>
      <c r="B655" s="6"/>
      <c r="C655" s="6"/>
      <c r="D655" s="6"/>
      <c r="E655" s="38"/>
    </row>
    <row r="656" spans="1:5" ht="13.5">
      <c r="A656" s="6"/>
      <c r="B656" s="6"/>
      <c r="C656" s="6"/>
      <c r="D656" s="6"/>
      <c r="E656" s="38"/>
    </row>
    <row r="657" spans="1:5" ht="13.5">
      <c r="A657" s="6"/>
      <c r="B657" s="6"/>
      <c r="C657" s="6"/>
      <c r="D657" s="6"/>
      <c r="E657" s="38"/>
    </row>
    <row r="658" spans="1:5" ht="13.5">
      <c r="A658" s="6"/>
      <c r="B658" s="6"/>
      <c r="C658" s="6"/>
      <c r="D658" s="6"/>
      <c r="E658" s="38"/>
    </row>
    <row r="659" spans="1:5" ht="13.5">
      <c r="A659" s="6"/>
      <c r="B659" s="6"/>
      <c r="C659" s="6"/>
      <c r="D659" s="6"/>
      <c r="E659" s="38"/>
    </row>
    <row r="660" spans="1:5" ht="13.5">
      <c r="A660" s="6"/>
      <c r="B660" s="6"/>
      <c r="C660" s="6"/>
      <c r="D660" s="6"/>
      <c r="E660" s="38"/>
    </row>
    <row r="661" spans="1:5" ht="13.5">
      <c r="A661" s="6"/>
      <c r="B661" s="6"/>
      <c r="C661" s="6"/>
      <c r="D661" s="6"/>
      <c r="E661" s="38"/>
    </row>
    <row r="662" spans="1:5" ht="13.5">
      <c r="A662" s="6"/>
      <c r="B662" s="6"/>
      <c r="C662" s="6"/>
      <c r="D662" s="6"/>
      <c r="E662" s="38"/>
    </row>
    <row r="663" spans="1:5" ht="13.5">
      <c r="A663" s="6"/>
      <c r="B663" s="6"/>
      <c r="C663" s="6"/>
      <c r="D663" s="6"/>
      <c r="E663" s="38"/>
    </row>
    <row r="664" spans="1:5" ht="13.5">
      <c r="A664" s="6"/>
      <c r="B664" s="6"/>
      <c r="C664" s="6"/>
      <c r="D664" s="6"/>
      <c r="E664" s="38"/>
    </row>
    <row r="665" spans="1:5" ht="13.5">
      <c r="A665" s="6"/>
      <c r="B665" s="6"/>
      <c r="C665" s="6"/>
      <c r="D665" s="6"/>
      <c r="E665" s="38"/>
    </row>
    <row r="666" spans="1:5" ht="13.5">
      <c r="A666" s="6"/>
      <c r="B666" s="6"/>
      <c r="C666" s="6"/>
      <c r="D666" s="6"/>
      <c r="E666" s="38"/>
    </row>
    <row r="667" spans="1:5" ht="13.5">
      <c r="A667" s="6"/>
      <c r="B667" s="6"/>
      <c r="C667" s="6"/>
      <c r="D667" s="6"/>
      <c r="E667" s="38"/>
    </row>
    <row r="668" spans="1:5" ht="13.5">
      <c r="A668" s="6"/>
      <c r="B668" s="6"/>
      <c r="C668" s="6"/>
      <c r="D668" s="6"/>
      <c r="E668" s="38"/>
    </row>
    <row r="669" spans="1:5" ht="13.5">
      <c r="A669" s="6"/>
      <c r="B669" s="6"/>
      <c r="C669" s="6"/>
      <c r="D669" s="6"/>
      <c r="E669" s="38"/>
    </row>
    <row r="670" spans="1:5" ht="13.5">
      <c r="A670" s="6"/>
      <c r="B670" s="6"/>
      <c r="C670" s="6"/>
      <c r="D670" s="6"/>
      <c r="E670" s="38"/>
    </row>
    <row r="671" spans="1:5" ht="13.5">
      <c r="A671" s="6"/>
      <c r="B671" s="6"/>
      <c r="C671" s="6"/>
      <c r="D671" s="6"/>
      <c r="E671" s="38"/>
    </row>
    <row r="672" spans="1:5" ht="13.5">
      <c r="A672" s="6"/>
      <c r="B672" s="6"/>
      <c r="C672" s="6"/>
      <c r="D672" s="6"/>
      <c r="E672" s="38"/>
    </row>
    <row r="673" spans="1:5" ht="13.5">
      <c r="A673" s="6"/>
      <c r="B673" s="6"/>
      <c r="C673" s="6"/>
      <c r="D673" s="6"/>
      <c r="E673" s="38"/>
    </row>
    <row r="674" spans="1:5" ht="13.5">
      <c r="A674" s="6"/>
      <c r="B674" s="6"/>
      <c r="C674" s="6"/>
      <c r="D674" s="6"/>
      <c r="E674" s="38"/>
    </row>
    <row r="675" spans="1:5" ht="13.5">
      <c r="A675" s="6"/>
      <c r="B675" s="6"/>
      <c r="C675" s="6"/>
      <c r="D675" s="6"/>
      <c r="E675" s="38"/>
    </row>
    <row r="676" spans="1:5" ht="13.5">
      <c r="A676" s="6"/>
      <c r="B676" s="6"/>
      <c r="C676" s="6"/>
      <c r="D676" s="6"/>
      <c r="E676" s="38"/>
    </row>
    <row r="677" spans="1:5" ht="13.5">
      <c r="A677" s="6"/>
      <c r="B677" s="6"/>
      <c r="C677" s="6"/>
      <c r="D677" s="6"/>
      <c r="E677" s="38"/>
    </row>
    <row r="678" spans="1:5" ht="13.5">
      <c r="A678" s="6"/>
      <c r="B678" s="6"/>
      <c r="C678" s="6"/>
      <c r="D678" s="6"/>
      <c r="E678" s="38"/>
    </row>
    <row r="679" spans="1:5" ht="13.5">
      <c r="A679" s="6"/>
      <c r="B679" s="6"/>
      <c r="C679" s="6"/>
      <c r="D679" s="6"/>
      <c r="E679" s="38"/>
    </row>
    <row r="680" spans="1:5" ht="13.5">
      <c r="A680" s="6"/>
      <c r="B680" s="6"/>
      <c r="C680" s="6"/>
      <c r="D680" s="6"/>
      <c r="E680" s="38"/>
    </row>
    <row r="681" spans="1:5" ht="13.5">
      <c r="A681" s="6"/>
      <c r="B681" s="6"/>
      <c r="C681" s="6"/>
      <c r="D681" s="6"/>
      <c r="E681" s="38"/>
    </row>
    <row r="682" spans="1:5" ht="13.5">
      <c r="A682" s="6"/>
      <c r="B682" s="6"/>
      <c r="C682" s="6"/>
      <c r="D682" s="6"/>
      <c r="E682" s="38"/>
    </row>
    <row r="683" spans="1:5" ht="13.5">
      <c r="A683" s="6"/>
      <c r="B683" s="6"/>
      <c r="C683" s="6"/>
      <c r="D683" s="6"/>
      <c r="E683" s="38"/>
    </row>
    <row r="684" spans="1:5" ht="13.5">
      <c r="A684" s="6"/>
      <c r="B684" s="6"/>
      <c r="C684" s="6"/>
      <c r="D684" s="6"/>
      <c r="E684" s="38"/>
    </row>
    <row r="685" spans="1:5" ht="13.5">
      <c r="A685" s="6"/>
      <c r="B685" s="6"/>
      <c r="C685" s="6"/>
      <c r="D685" s="6"/>
      <c r="E685" s="38"/>
    </row>
    <row r="686" spans="1:5" ht="13.5">
      <c r="A686" s="6"/>
      <c r="B686" s="6"/>
      <c r="C686" s="6"/>
      <c r="D686" s="6"/>
      <c r="E686" s="38"/>
    </row>
    <row r="687" spans="1:5" ht="13.5">
      <c r="A687" s="6"/>
      <c r="B687" s="6"/>
      <c r="C687" s="6"/>
      <c r="D687" s="6"/>
      <c r="E687" s="38"/>
    </row>
    <row r="688" spans="1:5" ht="13.5">
      <c r="A688" s="6"/>
      <c r="B688" s="6"/>
      <c r="C688" s="6"/>
      <c r="D688" s="6"/>
      <c r="E688" s="38"/>
    </row>
    <row r="689" spans="1:5" ht="13.5">
      <c r="A689" s="6"/>
      <c r="B689" s="6"/>
      <c r="C689" s="6"/>
      <c r="D689" s="6"/>
      <c r="E689" s="38"/>
    </row>
    <row r="690" spans="1:5" ht="13.5">
      <c r="A690" s="6"/>
      <c r="B690" s="6"/>
      <c r="C690" s="6"/>
      <c r="D690" s="6"/>
      <c r="E690" s="38"/>
    </row>
    <row r="691" spans="1:5" ht="13.5">
      <c r="A691" s="6"/>
      <c r="B691" s="6"/>
      <c r="C691" s="6"/>
      <c r="D691" s="6"/>
      <c r="E691" s="38"/>
    </row>
    <row r="692" spans="1:5" ht="13.5">
      <c r="A692" s="6"/>
      <c r="B692" s="6"/>
      <c r="C692" s="6"/>
      <c r="D692" s="6"/>
      <c r="E692" s="38"/>
    </row>
    <row r="693" spans="1:5" ht="13.5">
      <c r="A693" s="6"/>
      <c r="B693" s="6"/>
      <c r="C693" s="6"/>
      <c r="D693" s="6"/>
      <c r="E693" s="38"/>
    </row>
    <row r="694" spans="1:5" ht="13.5">
      <c r="A694" s="6"/>
      <c r="B694" s="6"/>
      <c r="C694" s="6"/>
      <c r="D694" s="6"/>
      <c r="E694" s="38"/>
    </row>
    <row r="695" spans="1:5" ht="13.5">
      <c r="A695" s="6"/>
      <c r="B695" s="6"/>
      <c r="C695" s="6"/>
      <c r="D695" s="6"/>
      <c r="E695" s="38"/>
    </row>
    <row r="696" spans="1:5" ht="13.5">
      <c r="A696" s="6"/>
      <c r="B696" s="6"/>
      <c r="C696" s="6"/>
      <c r="D696" s="6"/>
      <c r="E696" s="38"/>
    </row>
    <row r="697" spans="1:5" ht="13.5">
      <c r="A697" s="6"/>
      <c r="B697" s="6"/>
      <c r="C697" s="6"/>
      <c r="D697" s="6"/>
      <c r="E697" s="38"/>
    </row>
    <row r="698" spans="1:5" ht="13.5">
      <c r="A698" s="6"/>
      <c r="B698" s="6"/>
      <c r="C698" s="6"/>
      <c r="D698" s="6"/>
      <c r="E698" s="38"/>
    </row>
    <row r="699" spans="1:5" ht="13.5">
      <c r="A699" s="6"/>
      <c r="B699" s="6"/>
      <c r="C699" s="6"/>
      <c r="D699" s="6"/>
      <c r="E699" s="38"/>
    </row>
    <row r="700" spans="1:5" ht="13.5">
      <c r="A700" s="6"/>
      <c r="B700" s="6"/>
      <c r="C700" s="6"/>
      <c r="D700" s="6"/>
      <c r="E700" s="38"/>
    </row>
    <row r="701" spans="1:5" ht="13.5">
      <c r="A701" s="6"/>
      <c r="B701" s="6"/>
      <c r="C701" s="6"/>
      <c r="D701" s="6"/>
      <c r="E701" s="38"/>
    </row>
    <row r="702" spans="1:5" ht="13.5">
      <c r="A702" s="6"/>
      <c r="B702" s="6"/>
      <c r="C702" s="6"/>
      <c r="D702" s="6"/>
      <c r="E702" s="38"/>
    </row>
    <row r="703" spans="1:5" ht="13.5">
      <c r="A703" s="6"/>
      <c r="B703" s="6"/>
      <c r="C703" s="6"/>
      <c r="D703" s="6"/>
      <c r="E703" s="38"/>
    </row>
    <row r="704" spans="1:5" ht="13.5">
      <c r="A704" s="6"/>
      <c r="B704" s="6"/>
      <c r="C704" s="6"/>
      <c r="D704" s="6"/>
      <c r="E704" s="38"/>
    </row>
    <row r="705" spans="1:5" ht="13.5">
      <c r="A705" s="6"/>
      <c r="B705" s="6"/>
      <c r="C705" s="6"/>
      <c r="D705" s="6"/>
      <c r="E705" s="38"/>
    </row>
    <row r="706" spans="1:5" ht="13.5">
      <c r="A706" s="6"/>
      <c r="B706" s="6"/>
      <c r="C706" s="6"/>
      <c r="D706" s="6"/>
      <c r="E706" s="38"/>
    </row>
    <row r="707" spans="1:5" ht="13.5">
      <c r="A707" s="6"/>
      <c r="B707" s="6"/>
      <c r="C707" s="6"/>
      <c r="D707" s="6"/>
      <c r="E707" s="38"/>
    </row>
    <row r="708" spans="1:5" ht="13.5">
      <c r="A708" s="6"/>
      <c r="B708" s="6"/>
      <c r="C708" s="6"/>
      <c r="D708" s="6"/>
      <c r="E708" s="38"/>
    </row>
    <row r="709" spans="1:5" ht="13.5">
      <c r="A709" s="6"/>
      <c r="B709" s="6"/>
      <c r="C709" s="6"/>
      <c r="D709" s="6"/>
      <c r="E709" s="38"/>
    </row>
    <row r="710" spans="1:5" ht="13.5">
      <c r="A710" s="6"/>
      <c r="B710" s="6"/>
      <c r="C710" s="6"/>
      <c r="D710" s="6"/>
      <c r="E710" s="38"/>
    </row>
    <row r="711" spans="1:5" ht="13.5">
      <c r="A711" s="6"/>
      <c r="B711" s="6"/>
      <c r="C711" s="6"/>
      <c r="D711" s="6"/>
      <c r="E711" s="38"/>
    </row>
    <row r="712" spans="1:5" ht="13.5">
      <c r="A712" s="6"/>
      <c r="B712" s="6"/>
      <c r="C712" s="6"/>
      <c r="D712" s="6"/>
      <c r="E712" s="38"/>
    </row>
    <row r="713" spans="1:5" ht="13.5">
      <c r="A713" s="6"/>
      <c r="B713" s="6"/>
      <c r="C713" s="6"/>
      <c r="D713" s="6"/>
      <c r="E713" s="38"/>
    </row>
    <row r="714" spans="1:5" ht="13.5">
      <c r="A714" s="6"/>
      <c r="B714" s="6"/>
      <c r="C714" s="6"/>
      <c r="D714" s="6"/>
      <c r="E714" s="38"/>
    </row>
    <row r="715" spans="1:5" ht="13.5">
      <c r="A715" s="6"/>
      <c r="B715" s="6"/>
      <c r="C715" s="6"/>
      <c r="D715" s="6"/>
      <c r="E715" s="38"/>
    </row>
    <row r="716" spans="1:5" ht="13.5">
      <c r="A716" s="6"/>
      <c r="B716" s="6"/>
      <c r="C716" s="6"/>
      <c r="D716" s="6"/>
      <c r="E716" s="38"/>
    </row>
    <row r="717" spans="1:5" ht="13.5">
      <c r="A717" s="6"/>
      <c r="B717" s="6"/>
      <c r="C717" s="6"/>
      <c r="D717" s="6"/>
      <c r="E717" s="38"/>
    </row>
    <row r="718" spans="1:5" ht="13.5">
      <c r="A718" s="6"/>
      <c r="B718" s="6"/>
      <c r="C718" s="6"/>
      <c r="D718" s="6"/>
      <c r="E718" s="38"/>
    </row>
    <row r="719" spans="1:5" ht="13.5">
      <c r="A719" s="6"/>
      <c r="B719" s="6"/>
      <c r="C719" s="6"/>
      <c r="D719" s="6"/>
      <c r="E719" s="38"/>
    </row>
    <row r="720" spans="1:5" ht="13.5">
      <c r="A720" s="6"/>
      <c r="B720" s="6"/>
      <c r="C720" s="6"/>
      <c r="D720" s="6"/>
      <c r="E720" s="38"/>
    </row>
    <row r="721" spans="1:5" ht="13.5">
      <c r="A721" s="6"/>
      <c r="B721" s="6"/>
      <c r="C721" s="6"/>
      <c r="D721" s="6"/>
      <c r="E721" s="38"/>
    </row>
    <row r="722" spans="1:5" ht="13.5">
      <c r="A722" s="6"/>
      <c r="B722" s="6"/>
      <c r="C722" s="6"/>
      <c r="D722" s="6"/>
      <c r="E722" s="38"/>
    </row>
    <row r="723" spans="1:5" ht="13.5">
      <c r="A723" s="6"/>
      <c r="B723" s="6"/>
      <c r="C723" s="6"/>
      <c r="D723" s="6"/>
      <c r="E723" s="38"/>
    </row>
    <row r="724" spans="1:5" ht="13.5">
      <c r="A724" s="6"/>
      <c r="B724" s="6"/>
      <c r="C724" s="6"/>
      <c r="D724" s="6"/>
      <c r="E724" s="38"/>
    </row>
    <row r="725" spans="1:5" ht="13.5">
      <c r="A725" s="6"/>
      <c r="B725" s="6"/>
      <c r="C725" s="6"/>
      <c r="D725" s="6"/>
      <c r="E725" s="38"/>
    </row>
    <row r="726" spans="1:5" ht="13.5">
      <c r="A726" s="6"/>
      <c r="B726" s="6"/>
      <c r="C726" s="6"/>
      <c r="D726" s="6"/>
      <c r="E726" s="38"/>
    </row>
    <row r="727" spans="1:5" ht="13.5">
      <c r="A727" s="6"/>
      <c r="B727" s="6"/>
      <c r="C727" s="6"/>
      <c r="D727" s="6"/>
      <c r="E727" s="38"/>
    </row>
    <row r="728" spans="1:5" ht="13.5">
      <c r="A728" s="6"/>
      <c r="B728" s="6"/>
      <c r="C728" s="6"/>
      <c r="D728" s="6"/>
      <c r="E728" s="38"/>
    </row>
    <row r="729" spans="1:5" ht="13.5">
      <c r="A729" s="6"/>
      <c r="B729" s="6"/>
      <c r="C729" s="6"/>
      <c r="D729" s="6"/>
      <c r="E729" s="38"/>
    </row>
    <row r="730" spans="1:5" ht="13.5">
      <c r="A730" s="6"/>
      <c r="B730" s="6"/>
      <c r="C730" s="6"/>
      <c r="D730" s="6"/>
      <c r="E730" s="38"/>
    </row>
    <row r="731" spans="1:5" ht="13.5">
      <c r="A731" s="6"/>
      <c r="B731" s="6"/>
      <c r="C731" s="6"/>
      <c r="D731" s="6"/>
      <c r="E731" s="38"/>
    </row>
    <row r="732" spans="1:5" ht="13.5">
      <c r="A732" s="6"/>
      <c r="B732" s="6"/>
      <c r="C732" s="6"/>
      <c r="D732" s="6"/>
      <c r="E732" s="38"/>
    </row>
    <row r="733" spans="1:5" ht="13.5">
      <c r="A733" s="6"/>
      <c r="B733" s="6"/>
      <c r="C733" s="6"/>
      <c r="D733" s="6"/>
      <c r="E733" s="38"/>
    </row>
    <row r="734" spans="1:5" ht="13.5">
      <c r="A734" s="6"/>
      <c r="B734" s="6"/>
      <c r="C734" s="6"/>
      <c r="D734" s="6"/>
      <c r="E734" s="38"/>
    </row>
    <row r="735" spans="1:5" ht="13.5">
      <c r="A735" s="6"/>
      <c r="B735" s="6"/>
      <c r="C735" s="6"/>
      <c r="D735" s="6"/>
      <c r="E735" s="38"/>
    </row>
    <row r="736" spans="1:5" ht="13.5">
      <c r="A736" s="6"/>
      <c r="B736" s="6"/>
      <c r="C736" s="6"/>
      <c r="D736" s="6"/>
      <c r="E736" s="38"/>
    </row>
    <row r="737" spans="1:5" ht="13.5">
      <c r="A737" s="6"/>
      <c r="B737" s="6"/>
      <c r="C737" s="6"/>
      <c r="D737" s="6"/>
      <c r="E737" s="38"/>
    </row>
    <row r="738" spans="1:5" ht="13.5">
      <c r="A738" s="6"/>
      <c r="B738" s="6"/>
      <c r="C738" s="6"/>
      <c r="D738" s="6"/>
      <c r="E738" s="38"/>
    </row>
    <row r="739" spans="1:5" ht="13.5">
      <c r="A739" s="6"/>
      <c r="B739" s="6"/>
      <c r="C739" s="6"/>
      <c r="D739" s="6"/>
      <c r="E739" s="38"/>
    </row>
    <row r="740" spans="1:5" ht="13.5">
      <c r="A740" s="6"/>
      <c r="B740" s="6"/>
      <c r="C740" s="6"/>
      <c r="D740" s="6"/>
      <c r="E740" s="38"/>
    </row>
    <row r="741" spans="1:5" ht="13.5">
      <c r="A741" s="6"/>
      <c r="B741" s="6"/>
      <c r="C741" s="6"/>
      <c r="D741" s="6"/>
      <c r="E741" s="38"/>
    </row>
    <row r="742" spans="1:5" ht="13.5">
      <c r="A742" s="6"/>
      <c r="B742" s="6"/>
      <c r="C742" s="6"/>
      <c r="D742" s="6"/>
      <c r="E742" s="38"/>
    </row>
    <row r="743" spans="1:5" ht="13.5">
      <c r="A743" s="6"/>
      <c r="B743" s="6"/>
      <c r="C743" s="6"/>
      <c r="D743" s="6"/>
      <c r="E743" s="38"/>
    </row>
    <row r="744" spans="1:5" ht="13.5">
      <c r="A744" s="6"/>
      <c r="B744" s="6"/>
      <c r="C744" s="6"/>
      <c r="D744" s="6"/>
      <c r="E744" s="38"/>
    </row>
    <row r="745" spans="1:5" ht="13.5">
      <c r="A745" s="6"/>
      <c r="B745" s="6"/>
      <c r="C745" s="6"/>
      <c r="D745" s="6"/>
      <c r="E745" s="38"/>
    </row>
    <row r="746" spans="1:5" ht="13.5">
      <c r="A746" s="6"/>
      <c r="B746" s="6"/>
      <c r="C746" s="6"/>
      <c r="D746" s="6"/>
      <c r="E746" s="38"/>
    </row>
    <row r="747" spans="1:5" ht="13.5">
      <c r="A747" s="6"/>
      <c r="B747" s="6"/>
      <c r="C747" s="6"/>
      <c r="D747" s="6"/>
      <c r="E747" s="38"/>
    </row>
    <row r="748" spans="1:5" ht="13.5">
      <c r="A748" s="6"/>
      <c r="B748" s="6"/>
      <c r="C748" s="6"/>
      <c r="D748" s="6"/>
      <c r="E748" s="38"/>
    </row>
    <row r="749" spans="1:5" ht="13.5">
      <c r="A749" s="6"/>
      <c r="B749" s="6"/>
      <c r="C749" s="6"/>
      <c r="D749" s="6"/>
      <c r="E749" s="38"/>
    </row>
    <row r="750" spans="1:5" ht="13.5">
      <c r="A750" s="6"/>
      <c r="B750" s="6"/>
      <c r="C750" s="6"/>
      <c r="D750" s="6"/>
      <c r="E750" s="38"/>
    </row>
    <row r="751" spans="1:5" ht="13.5">
      <c r="A751" s="6"/>
      <c r="B751" s="6"/>
      <c r="C751" s="6"/>
      <c r="D751" s="6"/>
      <c r="E751" s="38"/>
    </row>
    <row r="752" spans="1:5" ht="13.5">
      <c r="A752" s="6"/>
      <c r="B752" s="6"/>
      <c r="C752" s="6"/>
      <c r="D752" s="6"/>
      <c r="E752" s="38"/>
    </row>
    <row r="753" spans="1:5" ht="13.5">
      <c r="A753" s="6"/>
      <c r="B753" s="6"/>
      <c r="C753" s="6"/>
      <c r="D753" s="6"/>
      <c r="E753" s="38"/>
    </row>
    <row r="754" spans="1:5" ht="13.5">
      <c r="A754" s="6"/>
      <c r="B754" s="6"/>
      <c r="C754" s="6"/>
      <c r="D754" s="6"/>
      <c r="E754" s="38"/>
    </row>
    <row r="755" spans="1:5" ht="13.5">
      <c r="A755" s="6"/>
      <c r="B755" s="6"/>
      <c r="C755" s="6"/>
      <c r="D755" s="6"/>
      <c r="E755" s="38"/>
    </row>
    <row r="756" spans="1:5" ht="13.5">
      <c r="A756" s="6"/>
      <c r="B756" s="6"/>
      <c r="C756" s="6"/>
      <c r="D756" s="6"/>
      <c r="E756" s="38"/>
    </row>
    <row r="757" spans="1:5" ht="13.5">
      <c r="A757" s="6"/>
      <c r="B757" s="6"/>
      <c r="C757" s="6"/>
      <c r="D757" s="6"/>
      <c r="E757" s="38"/>
    </row>
    <row r="758" spans="1:5" ht="13.5">
      <c r="A758" s="6"/>
      <c r="B758" s="6"/>
      <c r="C758" s="6"/>
      <c r="D758" s="6"/>
      <c r="E758" s="38"/>
    </row>
    <row r="759" spans="1:5" ht="13.5">
      <c r="A759" s="6"/>
      <c r="B759" s="6"/>
      <c r="C759" s="6"/>
      <c r="D759" s="6"/>
      <c r="E759" s="38"/>
    </row>
    <row r="760" spans="1:5" ht="13.5">
      <c r="A760" s="6"/>
      <c r="B760" s="6"/>
      <c r="C760" s="6"/>
      <c r="D760" s="6"/>
      <c r="E760" s="38"/>
    </row>
    <row r="761" spans="1:5" ht="13.5">
      <c r="A761" s="6"/>
      <c r="B761" s="6"/>
      <c r="C761" s="6"/>
      <c r="D761" s="6"/>
      <c r="E761" s="38"/>
    </row>
    <row r="762" spans="1:5" ht="13.5">
      <c r="A762" s="6"/>
      <c r="B762" s="6"/>
      <c r="C762" s="6"/>
      <c r="D762" s="6"/>
      <c r="E762" s="38"/>
    </row>
    <row r="763" spans="1:5" ht="13.5">
      <c r="A763" s="6"/>
      <c r="B763" s="6"/>
      <c r="C763" s="6"/>
      <c r="D763" s="6"/>
      <c r="E763" s="38"/>
    </row>
    <row r="764" spans="1:5" ht="13.5">
      <c r="A764" s="6"/>
      <c r="B764" s="6"/>
      <c r="C764" s="6"/>
      <c r="D764" s="6"/>
      <c r="E764" s="38"/>
    </row>
    <row r="765" spans="1:5" ht="13.5">
      <c r="A765" s="6"/>
      <c r="B765" s="6"/>
      <c r="C765" s="6"/>
      <c r="D765" s="6"/>
      <c r="E765" s="38"/>
    </row>
    <row r="766" spans="1:5" ht="13.5">
      <c r="A766" s="6"/>
      <c r="B766" s="6"/>
      <c r="C766" s="6"/>
      <c r="D766" s="6"/>
      <c r="E766" s="38"/>
    </row>
    <row r="767" spans="1:5" ht="13.5">
      <c r="A767" s="6"/>
      <c r="B767" s="6"/>
      <c r="C767" s="6"/>
      <c r="D767" s="6"/>
      <c r="E767" s="38"/>
    </row>
    <row r="768" spans="1:5" ht="13.5">
      <c r="A768" s="6"/>
      <c r="B768" s="6"/>
      <c r="C768" s="6"/>
      <c r="D768" s="6"/>
      <c r="E768" s="38"/>
    </row>
    <row r="769" spans="1:5" ht="13.5">
      <c r="A769" s="6"/>
      <c r="B769" s="6"/>
      <c r="C769" s="6"/>
      <c r="D769" s="6"/>
      <c r="E769" s="38"/>
    </row>
    <row r="770" spans="1:5" ht="13.5">
      <c r="A770" s="6"/>
      <c r="B770" s="6"/>
      <c r="C770" s="6"/>
      <c r="D770" s="6"/>
      <c r="E770" s="38"/>
    </row>
    <row r="771" spans="1:5" ht="13.5">
      <c r="A771" s="6"/>
      <c r="B771" s="6"/>
      <c r="C771" s="6"/>
      <c r="D771" s="6"/>
      <c r="E771" s="38"/>
    </row>
    <row r="772" spans="1:5" ht="13.5">
      <c r="A772" s="6"/>
      <c r="B772" s="6"/>
      <c r="C772" s="6"/>
      <c r="D772" s="6"/>
      <c r="E772" s="38"/>
    </row>
    <row r="773" spans="1:5" ht="13.5">
      <c r="A773" s="6"/>
      <c r="B773" s="6"/>
      <c r="C773" s="6"/>
      <c r="D773" s="6"/>
      <c r="E773" s="38"/>
    </row>
    <row r="774" spans="1:5" ht="13.5">
      <c r="A774" s="6"/>
      <c r="B774" s="6"/>
      <c r="C774" s="6"/>
      <c r="D774" s="6"/>
      <c r="E774" s="38"/>
    </row>
    <row r="775" spans="1:5" ht="13.5">
      <c r="A775" s="6"/>
      <c r="B775" s="6"/>
      <c r="C775" s="6"/>
      <c r="D775" s="6"/>
      <c r="E775" s="38"/>
    </row>
    <row r="776" spans="1:5" ht="13.5">
      <c r="A776" s="6"/>
      <c r="B776" s="6"/>
      <c r="C776" s="6"/>
      <c r="D776" s="6"/>
      <c r="E776" s="38"/>
    </row>
    <row r="777" spans="1:5" ht="13.5">
      <c r="A777" s="6"/>
      <c r="B777" s="6"/>
      <c r="C777" s="6"/>
      <c r="D777" s="6"/>
      <c r="E777" s="38"/>
    </row>
    <row r="778" spans="1:5" ht="13.5">
      <c r="A778" s="6"/>
      <c r="B778" s="6"/>
      <c r="C778" s="6"/>
      <c r="D778" s="6"/>
      <c r="E778" s="38"/>
    </row>
    <row r="779" spans="1:5" ht="13.5">
      <c r="A779" s="6"/>
      <c r="B779" s="6"/>
      <c r="C779" s="6"/>
      <c r="D779" s="6"/>
      <c r="E779" s="38"/>
    </row>
    <row r="780" spans="1:5" ht="13.5">
      <c r="A780" s="6"/>
      <c r="B780" s="6"/>
      <c r="C780" s="6"/>
      <c r="D780" s="6"/>
      <c r="E780" s="38"/>
    </row>
    <row r="781" spans="1:5" ht="13.5">
      <c r="A781" s="6"/>
      <c r="B781" s="6"/>
      <c r="C781" s="6"/>
      <c r="D781" s="6"/>
      <c r="E781" s="38"/>
    </row>
    <row r="782" spans="1:5" ht="13.5">
      <c r="A782" s="6"/>
      <c r="B782" s="6"/>
      <c r="C782" s="6"/>
      <c r="D782" s="6"/>
      <c r="E782" s="38"/>
    </row>
    <row r="783" spans="1:5" ht="13.5">
      <c r="A783" s="6"/>
      <c r="B783" s="6"/>
      <c r="C783" s="6"/>
      <c r="D783" s="6"/>
      <c r="E783" s="38"/>
    </row>
    <row r="784" spans="1:5" ht="13.5">
      <c r="A784" s="6"/>
      <c r="B784" s="6"/>
      <c r="C784" s="6"/>
      <c r="D784" s="6"/>
      <c r="E784" s="38"/>
    </row>
    <row r="785" spans="1:5" ht="13.5">
      <c r="A785" s="6"/>
      <c r="B785" s="6"/>
      <c r="C785" s="6"/>
      <c r="D785" s="6"/>
      <c r="E785" s="38"/>
    </row>
    <row r="786" spans="1:5" ht="13.5">
      <c r="A786" s="6"/>
      <c r="B786" s="6"/>
      <c r="C786" s="6"/>
      <c r="D786" s="6"/>
      <c r="E786" s="38"/>
    </row>
    <row r="787" spans="1:5" ht="13.5">
      <c r="A787" s="6"/>
      <c r="B787" s="6"/>
      <c r="C787" s="6"/>
      <c r="D787" s="6"/>
      <c r="E787" s="38"/>
    </row>
    <row r="788" spans="1:5" ht="13.5">
      <c r="A788" s="6"/>
      <c r="B788" s="6"/>
      <c r="C788" s="6"/>
      <c r="D788" s="6"/>
      <c r="E788" s="38"/>
    </row>
    <row r="789" spans="1:5" ht="13.5">
      <c r="A789" s="6"/>
      <c r="B789" s="6"/>
      <c r="C789" s="6"/>
      <c r="D789" s="6"/>
      <c r="E789" s="38"/>
    </row>
    <row r="790" spans="1:5" ht="13.5">
      <c r="A790" s="6"/>
      <c r="B790" s="6"/>
      <c r="C790" s="6"/>
      <c r="D790" s="6"/>
      <c r="E790" s="38"/>
    </row>
    <row r="791" spans="1:5" ht="13.5">
      <c r="A791" s="6"/>
      <c r="B791" s="6"/>
      <c r="C791" s="6"/>
      <c r="D791" s="6"/>
      <c r="E791" s="38"/>
    </row>
    <row r="792" spans="1:5" ht="13.5">
      <c r="A792" s="6"/>
      <c r="B792" s="6"/>
      <c r="C792" s="6"/>
      <c r="D792" s="6"/>
      <c r="E792" s="38"/>
    </row>
    <row r="793" spans="1:5" ht="13.5">
      <c r="A793" s="6"/>
      <c r="B793" s="6"/>
      <c r="C793" s="6"/>
      <c r="D793" s="6"/>
      <c r="E793" s="38"/>
    </row>
    <row r="794" spans="1:5" ht="13.5">
      <c r="A794" s="6"/>
      <c r="B794" s="6"/>
      <c r="C794" s="6"/>
      <c r="D794" s="6"/>
      <c r="E794" s="38"/>
    </row>
    <row r="795" spans="1:5" ht="13.5">
      <c r="A795" s="6"/>
      <c r="B795" s="6"/>
      <c r="C795" s="6"/>
      <c r="D795" s="6"/>
      <c r="E795" s="38"/>
    </row>
    <row r="796" spans="1:5" ht="13.5">
      <c r="A796" s="6"/>
      <c r="B796" s="6"/>
      <c r="C796" s="6"/>
      <c r="D796" s="6"/>
      <c r="E796" s="38"/>
    </row>
    <row r="797" spans="1:5" ht="13.5">
      <c r="A797" s="6"/>
      <c r="B797" s="6"/>
      <c r="C797" s="6"/>
      <c r="D797" s="6"/>
      <c r="E797" s="38"/>
    </row>
    <row r="798" spans="1:5" ht="13.5">
      <c r="A798" s="6"/>
      <c r="B798" s="6"/>
      <c r="C798" s="6"/>
      <c r="D798" s="6"/>
      <c r="E798" s="38"/>
    </row>
    <row r="799" spans="1:5" ht="13.5">
      <c r="A799" s="6"/>
      <c r="B799" s="6"/>
      <c r="C799" s="6"/>
      <c r="D799" s="6"/>
      <c r="E799" s="38"/>
    </row>
    <row r="800" spans="1:5" ht="13.5">
      <c r="A800" s="6"/>
      <c r="B800" s="6"/>
      <c r="C800" s="6"/>
      <c r="D800" s="6"/>
      <c r="E800" s="38"/>
    </row>
    <row r="801" spans="1:5" ht="13.5">
      <c r="A801" s="6"/>
      <c r="B801" s="6"/>
      <c r="C801" s="6"/>
      <c r="D801" s="6"/>
      <c r="E801" s="38"/>
    </row>
    <row r="802" spans="1:5" ht="13.5">
      <c r="A802" s="6"/>
      <c r="B802" s="6"/>
      <c r="C802" s="6"/>
      <c r="D802" s="6"/>
      <c r="E802" s="38"/>
    </row>
    <row r="803" spans="1:5" ht="13.5">
      <c r="A803" s="6"/>
      <c r="B803" s="6"/>
      <c r="C803" s="6"/>
      <c r="D803" s="6"/>
      <c r="E803" s="38"/>
    </row>
    <row r="804" spans="1:5" ht="13.5">
      <c r="A804" s="6"/>
      <c r="B804" s="6"/>
      <c r="C804" s="6"/>
      <c r="D804" s="6"/>
      <c r="E804" s="38"/>
    </row>
    <row r="805" spans="1:5" ht="13.5">
      <c r="A805" s="6"/>
      <c r="B805" s="6"/>
      <c r="C805" s="6"/>
      <c r="D805" s="6"/>
      <c r="E805" s="38"/>
    </row>
    <row r="806" spans="1:5" ht="13.5">
      <c r="A806" s="6"/>
      <c r="B806" s="6"/>
      <c r="C806" s="6"/>
      <c r="D806" s="6"/>
      <c r="E806" s="38"/>
    </row>
    <row r="807" spans="1:5" ht="13.5">
      <c r="A807" s="6"/>
      <c r="B807" s="6"/>
      <c r="C807" s="6"/>
      <c r="D807" s="6"/>
      <c r="E807" s="38"/>
    </row>
    <row r="808" spans="1:5" ht="13.5">
      <c r="A808" s="6"/>
      <c r="B808" s="6"/>
      <c r="C808" s="6"/>
      <c r="D808" s="6"/>
      <c r="E808" s="38"/>
    </row>
    <row r="809" spans="1:5" ht="13.5">
      <c r="A809" s="6"/>
      <c r="B809" s="6"/>
      <c r="C809" s="6"/>
      <c r="D809" s="6"/>
      <c r="E809" s="38"/>
    </row>
    <row r="810" spans="1:5" ht="13.5">
      <c r="A810" s="6"/>
      <c r="B810" s="6"/>
      <c r="C810" s="6"/>
      <c r="D810" s="6"/>
      <c r="E810" s="38"/>
    </row>
    <row r="811" spans="1:5" ht="13.5">
      <c r="A811" s="6"/>
      <c r="B811" s="6"/>
      <c r="C811" s="6"/>
      <c r="D811" s="6"/>
      <c r="E811" s="38"/>
    </row>
    <row r="812" spans="1:5" ht="13.5">
      <c r="A812" s="6"/>
      <c r="B812" s="6"/>
      <c r="C812" s="6"/>
      <c r="D812" s="6"/>
      <c r="E812" s="38"/>
    </row>
    <row r="813" spans="1:5" ht="13.5">
      <c r="A813" s="6"/>
      <c r="B813" s="6"/>
      <c r="C813" s="6"/>
      <c r="D813" s="6"/>
      <c r="E813" s="38"/>
    </row>
    <row r="814" spans="1:5" ht="13.5">
      <c r="A814" s="6"/>
      <c r="B814" s="6"/>
      <c r="C814" s="6"/>
      <c r="D814" s="6"/>
      <c r="E814" s="38"/>
    </row>
    <row r="815" spans="1:5" ht="13.5">
      <c r="A815" s="6"/>
      <c r="B815" s="6"/>
      <c r="C815" s="6"/>
      <c r="D815" s="6"/>
      <c r="E815" s="38"/>
    </row>
    <row r="816" spans="1:5" ht="13.5">
      <c r="A816" s="6"/>
      <c r="B816" s="6"/>
      <c r="C816" s="6"/>
      <c r="D816" s="6"/>
      <c r="E816" s="38"/>
    </row>
    <row r="817" spans="1:5" ht="13.5">
      <c r="A817" s="6"/>
      <c r="B817" s="6"/>
      <c r="C817" s="6"/>
      <c r="D817" s="6"/>
      <c r="E817" s="38"/>
    </row>
    <row r="818" spans="1:5" ht="13.5">
      <c r="A818" s="6"/>
      <c r="B818" s="6"/>
      <c r="C818" s="6"/>
      <c r="D818" s="6"/>
      <c r="E818" s="38"/>
    </row>
    <row r="819" spans="1:5" ht="13.5">
      <c r="A819" s="6"/>
      <c r="B819" s="6"/>
      <c r="C819" s="6"/>
      <c r="D819" s="6"/>
      <c r="E819" s="38"/>
    </row>
    <row r="820" spans="1:5" ht="13.5">
      <c r="A820" s="6"/>
      <c r="B820" s="6"/>
      <c r="C820" s="6"/>
      <c r="D820" s="6"/>
      <c r="E820" s="38"/>
    </row>
    <row r="821" spans="1:5" ht="13.5">
      <c r="A821" s="6"/>
      <c r="B821" s="6"/>
      <c r="C821" s="6"/>
      <c r="D821" s="6"/>
      <c r="E821" s="38"/>
    </row>
    <row r="822" spans="1:5" ht="13.5">
      <c r="A822" s="6"/>
      <c r="B822" s="6"/>
      <c r="C822" s="6"/>
      <c r="D822" s="6"/>
      <c r="E822" s="38"/>
    </row>
    <row r="823" spans="1:5" ht="13.5">
      <c r="A823" s="6"/>
      <c r="B823" s="6"/>
      <c r="C823" s="6"/>
      <c r="D823" s="6"/>
      <c r="E823" s="38"/>
    </row>
    <row r="824" spans="1:5" ht="13.5">
      <c r="A824" s="6"/>
      <c r="B824" s="6"/>
      <c r="C824" s="6"/>
      <c r="D824" s="6"/>
      <c r="E824" s="38"/>
    </row>
    <row r="825" spans="1:5" ht="13.5">
      <c r="A825" s="6"/>
      <c r="B825" s="6"/>
      <c r="C825" s="6"/>
      <c r="D825" s="6"/>
      <c r="E825" s="38"/>
    </row>
    <row r="826" spans="1:5" ht="13.5">
      <c r="A826" s="6"/>
      <c r="B826" s="6"/>
      <c r="C826" s="6"/>
      <c r="D826" s="6"/>
      <c r="E826" s="38"/>
    </row>
    <row r="827" spans="1:5" ht="13.5">
      <c r="A827" s="6"/>
      <c r="B827" s="6"/>
      <c r="C827" s="6"/>
      <c r="D827" s="6"/>
      <c r="E827" s="38"/>
    </row>
    <row r="828" spans="1:5" ht="13.5">
      <c r="A828" s="6"/>
      <c r="B828" s="6"/>
      <c r="C828" s="6"/>
      <c r="D828" s="6"/>
      <c r="E828" s="38"/>
    </row>
    <row r="829" spans="1:5" ht="13.5">
      <c r="A829" s="6"/>
      <c r="B829" s="6"/>
      <c r="C829" s="6"/>
      <c r="D829" s="6"/>
      <c r="E829" s="38"/>
    </row>
    <row r="830" spans="1:5" ht="13.5">
      <c r="A830" s="6"/>
      <c r="B830" s="6"/>
      <c r="C830" s="6"/>
      <c r="D830" s="6"/>
      <c r="E830" s="38"/>
    </row>
    <row r="831" spans="1:5" ht="13.5">
      <c r="A831" s="6"/>
      <c r="B831" s="6"/>
      <c r="C831" s="6"/>
      <c r="D831" s="6"/>
      <c r="E831" s="38"/>
    </row>
    <row r="832" spans="1:5" ht="13.5">
      <c r="A832" s="6"/>
      <c r="B832" s="6"/>
      <c r="C832" s="6"/>
      <c r="D832" s="6"/>
      <c r="E832" s="38"/>
    </row>
    <row r="833" spans="1:5" ht="13.5">
      <c r="A833" s="6"/>
      <c r="B833" s="6"/>
      <c r="C833" s="6"/>
      <c r="D833" s="6"/>
      <c r="E833" s="38"/>
    </row>
    <row r="834" spans="1:5" ht="13.5">
      <c r="A834" s="6"/>
      <c r="B834" s="6"/>
      <c r="C834" s="6"/>
      <c r="D834" s="6"/>
      <c r="E834" s="38"/>
    </row>
    <row r="835" spans="1:5" ht="13.5">
      <c r="A835" s="6"/>
      <c r="B835" s="6"/>
      <c r="C835" s="6"/>
      <c r="D835" s="6"/>
      <c r="E835" s="38"/>
    </row>
    <row r="836" spans="1:5" ht="13.5">
      <c r="A836" s="6"/>
      <c r="B836" s="6"/>
      <c r="C836" s="6"/>
      <c r="D836" s="6"/>
      <c r="E836" s="38"/>
    </row>
    <row r="837" spans="1:5" ht="13.5">
      <c r="A837" s="6"/>
      <c r="B837" s="6"/>
      <c r="C837" s="6"/>
      <c r="D837" s="6"/>
      <c r="E837" s="38"/>
    </row>
    <row r="838" spans="1:5" ht="13.5">
      <c r="A838" s="6"/>
      <c r="B838" s="6"/>
      <c r="C838" s="6"/>
      <c r="D838" s="6"/>
      <c r="E838" s="38"/>
    </row>
    <row r="839" spans="1:5" ht="13.5">
      <c r="A839" s="6"/>
      <c r="B839" s="6"/>
      <c r="C839" s="6"/>
      <c r="D839" s="6"/>
      <c r="E839" s="38"/>
    </row>
    <row r="840" spans="1:5" ht="13.5">
      <c r="A840" s="6"/>
      <c r="B840" s="6"/>
      <c r="C840" s="6"/>
      <c r="D840" s="6"/>
      <c r="E840" s="38"/>
    </row>
    <row r="841" spans="1:5" ht="13.5">
      <c r="A841" s="6"/>
      <c r="B841" s="6"/>
      <c r="C841" s="6"/>
      <c r="D841" s="6"/>
      <c r="E841" s="38"/>
    </row>
    <row r="842" spans="1:5" ht="13.5">
      <c r="A842" s="6"/>
      <c r="B842" s="6"/>
      <c r="C842" s="6"/>
      <c r="D842" s="6"/>
      <c r="E842" s="38"/>
    </row>
    <row r="843" spans="1:5" ht="13.5">
      <c r="A843" s="6"/>
      <c r="B843" s="6"/>
      <c r="C843" s="6"/>
      <c r="D843" s="6"/>
      <c r="E843" s="38"/>
    </row>
    <row r="844" spans="1:5" ht="13.5">
      <c r="A844" s="6"/>
      <c r="B844" s="6"/>
      <c r="C844" s="6"/>
      <c r="D844" s="6"/>
      <c r="E844" s="38"/>
    </row>
    <row r="845" spans="1:5" ht="13.5">
      <c r="A845" s="6"/>
      <c r="B845" s="6"/>
      <c r="C845" s="6"/>
      <c r="D845" s="6"/>
      <c r="E845" s="38"/>
    </row>
    <row r="846" spans="1:5" ht="13.5">
      <c r="A846" s="6"/>
      <c r="B846" s="6"/>
      <c r="C846" s="6"/>
      <c r="D846" s="6"/>
      <c r="E846" s="38"/>
    </row>
    <row r="847" spans="1:5" ht="13.5">
      <c r="A847" s="6"/>
      <c r="B847" s="6"/>
      <c r="C847" s="6"/>
      <c r="D847" s="6"/>
      <c r="E847" s="38"/>
    </row>
    <row r="848" spans="1:5" ht="13.5">
      <c r="A848" s="6"/>
      <c r="B848" s="6"/>
      <c r="C848" s="6"/>
      <c r="D848" s="6"/>
      <c r="E848" s="38"/>
    </row>
    <row r="849" spans="1:5" ht="13.5">
      <c r="A849" s="6"/>
      <c r="B849" s="6"/>
      <c r="C849" s="6"/>
      <c r="D849" s="6"/>
      <c r="E849" s="38"/>
    </row>
    <row r="850" spans="1:5" ht="13.5">
      <c r="A850" s="6"/>
      <c r="B850" s="6"/>
      <c r="C850" s="6"/>
      <c r="D850" s="6"/>
      <c r="E850" s="38"/>
    </row>
    <row r="851" spans="1:5" ht="13.5">
      <c r="A851" s="6"/>
      <c r="B851" s="6"/>
      <c r="C851" s="6"/>
      <c r="D851" s="6"/>
      <c r="E851" s="38"/>
    </row>
    <row r="852" spans="1:5" ht="13.5">
      <c r="A852" s="6"/>
      <c r="B852" s="6"/>
      <c r="C852" s="6"/>
      <c r="D852" s="6"/>
      <c r="E852" s="38"/>
    </row>
    <row r="853" spans="1:5" ht="13.5">
      <c r="A853" s="6"/>
      <c r="B853" s="6"/>
      <c r="C853" s="6"/>
      <c r="D853" s="6"/>
      <c r="E853" s="38"/>
    </row>
    <row r="854" spans="1:5" ht="13.5">
      <c r="A854" s="6"/>
      <c r="B854" s="6"/>
      <c r="C854" s="6"/>
      <c r="D854" s="6"/>
      <c r="E854" s="38"/>
    </row>
    <row r="855" spans="1:5" ht="13.5">
      <c r="A855" s="6"/>
      <c r="B855" s="6"/>
      <c r="C855" s="6"/>
      <c r="D855" s="6"/>
      <c r="E855" s="38"/>
    </row>
    <row r="856" spans="1:5" ht="13.5">
      <c r="A856" s="6"/>
      <c r="B856" s="6"/>
      <c r="C856" s="6"/>
      <c r="D856" s="6"/>
      <c r="E856" s="38"/>
    </row>
    <row r="857" spans="1:5" ht="13.5">
      <c r="A857" s="6"/>
      <c r="B857" s="6"/>
      <c r="C857" s="6"/>
      <c r="D857" s="6"/>
      <c r="E857" s="38"/>
    </row>
    <row r="858" spans="1:5" ht="13.5">
      <c r="A858" s="6"/>
      <c r="B858" s="6"/>
      <c r="C858" s="6"/>
      <c r="D858" s="6"/>
      <c r="E858" s="38"/>
    </row>
    <row r="859" spans="1:5" ht="13.5">
      <c r="A859" s="6"/>
      <c r="B859" s="6"/>
      <c r="C859" s="6"/>
      <c r="D859" s="6"/>
      <c r="E859" s="38"/>
    </row>
    <row r="860" spans="1:5" ht="13.5">
      <c r="A860" s="6"/>
      <c r="B860" s="6"/>
      <c r="C860" s="6"/>
      <c r="D860" s="6"/>
      <c r="E860" s="38"/>
    </row>
    <row r="861" spans="1:5" ht="13.5">
      <c r="A861" s="6"/>
      <c r="B861" s="6"/>
      <c r="C861" s="6"/>
      <c r="D861" s="6"/>
      <c r="E861" s="38"/>
    </row>
    <row r="862" spans="1:5" ht="13.5">
      <c r="A862" s="6"/>
      <c r="B862" s="6"/>
      <c r="C862" s="6"/>
      <c r="D862" s="6"/>
      <c r="E862" s="38"/>
    </row>
    <row r="863" spans="1:5" ht="13.5">
      <c r="A863" s="6"/>
      <c r="B863" s="6"/>
      <c r="C863" s="6"/>
      <c r="D863" s="6"/>
      <c r="E863" s="38"/>
    </row>
    <row r="864" spans="1:5" ht="13.5">
      <c r="A864" s="6"/>
      <c r="B864" s="6"/>
      <c r="C864" s="6"/>
      <c r="D864" s="6"/>
      <c r="E864" s="38"/>
    </row>
    <row r="865" spans="1:5" ht="13.5">
      <c r="A865" s="6"/>
      <c r="B865" s="6"/>
      <c r="C865" s="6"/>
      <c r="D865" s="6"/>
      <c r="E865" s="38"/>
    </row>
    <row r="866" spans="1:5" ht="13.5">
      <c r="A866" s="6"/>
      <c r="B866" s="6"/>
      <c r="C866" s="6"/>
      <c r="D866" s="6"/>
      <c r="E866" s="38"/>
    </row>
    <row r="867" spans="1:5" ht="13.5">
      <c r="A867" s="6"/>
      <c r="B867" s="6"/>
      <c r="C867" s="6"/>
      <c r="D867" s="6"/>
      <c r="E867" s="38"/>
    </row>
    <row r="868" spans="1:5" ht="13.5">
      <c r="A868" s="6"/>
      <c r="B868" s="6"/>
      <c r="C868" s="6"/>
      <c r="D868" s="6"/>
      <c r="E868" s="38"/>
    </row>
    <row r="869" spans="1:5" ht="13.5">
      <c r="A869" s="6"/>
      <c r="B869" s="6"/>
      <c r="C869" s="6"/>
      <c r="D869" s="6"/>
      <c r="E869" s="38"/>
    </row>
    <row r="870" spans="1:5" ht="13.5">
      <c r="A870" s="6"/>
      <c r="B870" s="6"/>
      <c r="C870" s="6"/>
      <c r="D870" s="6"/>
      <c r="E870" s="38"/>
    </row>
    <row r="871" spans="1:5" ht="13.5">
      <c r="A871" s="6"/>
      <c r="B871" s="6"/>
      <c r="C871" s="6"/>
      <c r="D871" s="6"/>
      <c r="E871" s="38"/>
    </row>
    <row r="872" spans="1:5" ht="13.5">
      <c r="A872" s="6"/>
      <c r="B872" s="6"/>
      <c r="C872" s="6"/>
      <c r="D872" s="6"/>
      <c r="E872" s="38"/>
    </row>
    <row r="873" spans="1:5" ht="13.5">
      <c r="A873" s="6"/>
      <c r="B873" s="6"/>
      <c r="C873" s="6"/>
      <c r="D873" s="6"/>
      <c r="E873" s="38"/>
    </row>
    <row r="874" spans="1:5" ht="13.5">
      <c r="A874" s="6"/>
      <c r="B874" s="6"/>
      <c r="C874" s="6"/>
      <c r="D874" s="6"/>
      <c r="E874" s="38"/>
    </row>
    <row r="875" spans="1:5" ht="13.5">
      <c r="A875" s="6"/>
      <c r="B875" s="6"/>
      <c r="C875" s="6"/>
      <c r="D875" s="6"/>
      <c r="E875" s="38"/>
    </row>
    <row r="876" spans="1:5" ht="13.5">
      <c r="A876" s="6"/>
      <c r="B876" s="6"/>
      <c r="C876" s="6"/>
      <c r="D876" s="6"/>
      <c r="E876" s="38"/>
    </row>
    <row r="877" spans="1:5" ht="13.5">
      <c r="A877" s="6"/>
      <c r="B877" s="6"/>
      <c r="C877" s="6"/>
      <c r="D877" s="6"/>
      <c r="E877" s="38"/>
    </row>
    <row r="878" spans="1:5" ht="13.5">
      <c r="A878" s="6"/>
      <c r="B878" s="6"/>
      <c r="C878" s="6"/>
      <c r="D878" s="6"/>
      <c r="E878" s="38"/>
    </row>
    <row r="879" spans="1:5" ht="13.5">
      <c r="A879" s="6"/>
      <c r="B879" s="6"/>
      <c r="C879" s="6"/>
      <c r="D879" s="6"/>
      <c r="E879" s="38"/>
    </row>
    <row r="880" spans="1:5" ht="13.5">
      <c r="A880" s="6"/>
      <c r="B880" s="6"/>
      <c r="C880" s="6"/>
      <c r="D880" s="6"/>
      <c r="E880" s="38"/>
    </row>
    <row r="881" spans="1:5" ht="13.5">
      <c r="A881" s="6"/>
      <c r="B881" s="6"/>
      <c r="C881" s="6"/>
      <c r="D881" s="6"/>
      <c r="E881" s="38"/>
    </row>
    <row r="882" spans="1:5" ht="13.5">
      <c r="A882" s="6"/>
      <c r="B882" s="6"/>
      <c r="C882" s="6"/>
      <c r="D882" s="6"/>
      <c r="E882" s="38"/>
    </row>
    <row r="883" spans="1:5" ht="13.5">
      <c r="A883" s="6"/>
      <c r="B883" s="6"/>
      <c r="C883" s="6"/>
      <c r="D883" s="6"/>
      <c r="E883" s="38"/>
    </row>
    <row r="884" spans="1:5" ht="13.5">
      <c r="A884" s="6"/>
      <c r="B884" s="6"/>
      <c r="C884" s="6"/>
      <c r="D884" s="6"/>
      <c r="E884" s="38"/>
    </row>
    <row r="885" spans="1:5" ht="13.5">
      <c r="A885" s="6"/>
      <c r="B885" s="6"/>
      <c r="C885" s="6"/>
      <c r="D885" s="6"/>
      <c r="E885" s="38"/>
    </row>
    <row r="886" spans="1:5" ht="13.5">
      <c r="A886" s="6"/>
      <c r="B886" s="6"/>
      <c r="C886" s="6"/>
      <c r="D886" s="6"/>
      <c r="E886" s="38"/>
    </row>
    <row r="887" spans="1:5" ht="13.5">
      <c r="A887" s="6"/>
      <c r="B887" s="6"/>
      <c r="C887" s="6"/>
      <c r="D887" s="6"/>
      <c r="E887" s="38"/>
    </row>
    <row r="888" spans="1:5" ht="13.5">
      <c r="A888" s="6"/>
      <c r="B888" s="6"/>
      <c r="C888" s="6"/>
      <c r="D888" s="6"/>
      <c r="E888" s="38"/>
    </row>
    <row r="889" spans="1:5" ht="13.5">
      <c r="A889" s="6"/>
      <c r="B889" s="6"/>
      <c r="C889" s="6"/>
      <c r="D889" s="6"/>
      <c r="E889" s="38"/>
    </row>
    <row r="890" spans="1:5" ht="13.5">
      <c r="A890" s="6"/>
      <c r="B890" s="6"/>
      <c r="C890" s="6"/>
      <c r="D890" s="6"/>
      <c r="E890" s="38"/>
    </row>
    <row r="891" spans="1:5" ht="13.5">
      <c r="A891" s="6"/>
      <c r="B891" s="6"/>
      <c r="C891" s="6"/>
      <c r="D891" s="6"/>
      <c r="E891" s="38"/>
    </row>
    <row r="892" spans="1:5" ht="13.5">
      <c r="A892" s="6"/>
      <c r="B892" s="6"/>
      <c r="C892" s="6"/>
      <c r="D892" s="6"/>
      <c r="E892" s="38"/>
    </row>
    <row r="893" spans="1:5" ht="13.5">
      <c r="A893" s="6"/>
      <c r="B893" s="6"/>
      <c r="C893" s="6"/>
      <c r="D893" s="6"/>
      <c r="E893" s="38"/>
    </row>
    <row r="894" spans="1:5" ht="13.5">
      <c r="A894" s="6"/>
      <c r="B894" s="6"/>
      <c r="C894" s="6"/>
      <c r="D894" s="6"/>
      <c r="E894" s="38"/>
    </row>
    <row r="895" spans="1:5" ht="13.5">
      <c r="A895" s="6"/>
      <c r="B895" s="6"/>
      <c r="C895" s="6"/>
      <c r="D895" s="6"/>
      <c r="E895" s="38"/>
    </row>
    <row r="896" spans="1:5" ht="13.5">
      <c r="A896" s="6"/>
      <c r="B896" s="6"/>
      <c r="C896" s="6"/>
      <c r="D896" s="6"/>
      <c r="E896" s="38"/>
    </row>
    <row r="897" spans="1:5" ht="13.5">
      <c r="A897" s="6"/>
      <c r="B897" s="6"/>
      <c r="C897" s="6"/>
      <c r="D897" s="6"/>
      <c r="E897" s="38"/>
    </row>
    <row r="898" spans="1:5" ht="13.5">
      <c r="A898" s="6"/>
      <c r="B898" s="6"/>
      <c r="C898" s="6"/>
      <c r="D898" s="6"/>
      <c r="E898" s="38"/>
    </row>
    <row r="899" spans="1:5" ht="13.5">
      <c r="A899" s="6"/>
      <c r="B899" s="6"/>
      <c r="C899" s="6"/>
      <c r="D899" s="6"/>
      <c r="E899" s="38"/>
    </row>
    <row r="900" spans="1:5" ht="13.5">
      <c r="A900" s="6"/>
      <c r="B900" s="6"/>
      <c r="C900" s="6"/>
      <c r="D900" s="6"/>
      <c r="E900" s="38"/>
    </row>
    <row r="901" spans="1:5" ht="13.5">
      <c r="A901" s="6"/>
      <c r="B901" s="6"/>
      <c r="C901" s="6"/>
      <c r="D901" s="6"/>
      <c r="E901" s="38"/>
    </row>
    <row r="902" spans="1:5" ht="13.5">
      <c r="A902" s="6"/>
      <c r="B902" s="6"/>
      <c r="C902" s="6"/>
      <c r="D902" s="6"/>
      <c r="E902" s="38"/>
    </row>
    <row r="903" spans="1:5" ht="13.5">
      <c r="A903" s="6"/>
      <c r="B903" s="6"/>
      <c r="C903" s="6"/>
      <c r="D903" s="6"/>
      <c r="E903" s="38"/>
    </row>
    <row r="904" spans="1:5" ht="13.5">
      <c r="A904" s="6"/>
      <c r="B904" s="6"/>
      <c r="C904" s="6"/>
      <c r="D904" s="6"/>
      <c r="E904" s="38"/>
    </row>
    <row r="905" spans="1:5" ht="13.5">
      <c r="A905" s="6"/>
      <c r="B905" s="6"/>
      <c r="C905" s="6"/>
      <c r="D905" s="6"/>
      <c r="E905" s="38"/>
    </row>
    <row r="906" spans="1:5" ht="13.5">
      <c r="A906" s="6"/>
      <c r="B906" s="6"/>
      <c r="C906" s="6"/>
      <c r="D906" s="6"/>
      <c r="E906" s="38"/>
    </row>
    <row r="907" spans="1:5" ht="13.5">
      <c r="A907" s="6"/>
      <c r="B907" s="6"/>
      <c r="C907" s="6"/>
      <c r="D907" s="6"/>
      <c r="E907" s="38"/>
    </row>
    <row r="908" spans="1:5" ht="13.5">
      <c r="A908" s="6"/>
      <c r="B908" s="6"/>
      <c r="C908" s="6"/>
      <c r="D908" s="6"/>
      <c r="E908" s="38"/>
    </row>
    <row r="909" spans="1:5" ht="13.5">
      <c r="A909" s="6"/>
      <c r="B909" s="6"/>
      <c r="C909" s="6"/>
      <c r="D909" s="6"/>
      <c r="E909" s="38"/>
    </row>
    <row r="910" spans="1:5" ht="13.5">
      <c r="A910" s="6"/>
      <c r="B910" s="6"/>
      <c r="C910" s="6"/>
      <c r="D910" s="6"/>
      <c r="E910" s="38"/>
    </row>
    <row r="911" spans="1:5" ht="13.5">
      <c r="A911" s="6"/>
      <c r="B911" s="6"/>
      <c r="C911" s="6"/>
      <c r="D911" s="6"/>
      <c r="E911" s="38"/>
    </row>
    <row r="912" spans="1:5" ht="13.5">
      <c r="A912" s="6"/>
      <c r="B912" s="6"/>
      <c r="C912" s="6"/>
      <c r="D912" s="6"/>
      <c r="E912" s="38"/>
    </row>
    <row r="913" spans="1:5" ht="13.5">
      <c r="A913" s="6"/>
      <c r="B913" s="6"/>
      <c r="C913" s="6"/>
      <c r="D913" s="6"/>
      <c r="E913" s="38"/>
    </row>
    <row r="914" spans="1:5" ht="13.5">
      <c r="A914" s="6"/>
      <c r="B914" s="6"/>
      <c r="C914" s="6"/>
      <c r="D914" s="6"/>
      <c r="E914" s="38"/>
    </row>
    <row r="915" spans="1:5" ht="13.5">
      <c r="A915" s="6"/>
      <c r="B915" s="6"/>
      <c r="C915" s="6"/>
      <c r="D915" s="6"/>
      <c r="E915" s="38"/>
    </row>
    <row r="916" spans="1:5" ht="13.5">
      <c r="A916" s="6"/>
      <c r="B916" s="6"/>
      <c r="C916" s="6"/>
      <c r="D916" s="6"/>
      <c r="E916" s="38"/>
    </row>
    <row r="917" spans="1:5" ht="13.5">
      <c r="A917" s="6"/>
      <c r="B917" s="6"/>
      <c r="C917" s="6"/>
      <c r="D917" s="6"/>
      <c r="E917" s="38"/>
    </row>
    <row r="918" spans="1:5" ht="13.5">
      <c r="A918" s="6"/>
      <c r="B918" s="6"/>
      <c r="C918" s="6"/>
      <c r="D918" s="6"/>
      <c r="E918" s="38"/>
    </row>
    <row r="919" spans="1:5" ht="13.5">
      <c r="A919" s="6"/>
      <c r="B919" s="6"/>
      <c r="C919" s="6"/>
      <c r="D919" s="6"/>
      <c r="E919" s="38"/>
    </row>
    <row r="920" spans="1:5" ht="13.5">
      <c r="A920" s="6"/>
      <c r="B920" s="6"/>
      <c r="C920" s="6"/>
      <c r="D920" s="6"/>
      <c r="E920" s="38"/>
    </row>
    <row r="921" spans="1:5" ht="13.5">
      <c r="A921" s="6"/>
      <c r="B921" s="6"/>
      <c r="C921" s="6"/>
      <c r="D921" s="6"/>
      <c r="E921" s="38"/>
    </row>
    <row r="922" spans="1:5" ht="13.5">
      <c r="A922" s="6"/>
      <c r="B922" s="6"/>
      <c r="C922" s="6"/>
      <c r="D922" s="6"/>
      <c r="E922" s="38"/>
    </row>
    <row r="923" spans="1:5" ht="13.5">
      <c r="A923" s="6"/>
      <c r="B923" s="6"/>
      <c r="C923" s="6"/>
      <c r="D923" s="6"/>
      <c r="E923" s="38"/>
    </row>
    <row r="924" spans="1:5" ht="13.5">
      <c r="A924" s="6"/>
      <c r="B924" s="6"/>
      <c r="C924" s="6"/>
      <c r="D924" s="6"/>
      <c r="E924" s="38"/>
    </row>
    <row r="925" spans="1:5" ht="13.5">
      <c r="A925" s="6"/>
      <c r="B925" s="6"/>
      <c r="C925" s="6"/>
      <c r="D925" s="6"/>
      <c r="E925" s="38"/>
    </row>
    <row r="926" spans="1:5" ht="13.5">
      <c r="A926" s="6"/>
      <c r="B926" s="6"/>
      <c r="C926" s="6"/>
      <c r="D926" s="6"/>
      <c r="E926" s="38"/>
    </row>
    <row r="927" spans="1:5" ht="13.5">
      <c r="A927" s="6"/>
      <c r="B927" s="6"/>
      <c r="C927" s="6"/>
      <c r="D927" s="6"/>
      <c r="E927" s="38"/>
    </row>
    <row r="928" spans="1:5" ht="13.5">
      <c r="A928" s="6"/>
      <c r="B928" s="6"/>
      <c r="C928" s="6"/>
      <c r="D928" s="6"/>
      <c r="E928" s="38"/>
    </row>
    <row r="929" spans="1:5" ht="13.5">
      <c r="A929" s="6"/>
      <c r="B929" s="6"/>
      <c r="C929" s="6"/>
      <c r="D929" s="6"/>
      <c r="E929" s="38"/>
    </row>
    <row r="930" spans="1:5" ht="13.5">
      <c r="A930" s="6"/>
      <c r="B930" s="6"/>
      <c r="C930" s="6"/>
      <c r="D930" s="6"/>
      <c r="E930" s="38"/>
    </row>
    <row r="931" spans="1:5" ht="13.5">
      <c r="A931" s="6"/>
      <c r="B931" s="6"/>
      <c r="C931" s="6"/>
      <c r="D931" s="6"/>
      <c r="E931" s="38"/>
    </row>
    <row r="932" spans="1:5" ht="13.5">
      <c r="A932" s="6"/>
      <c r="B932" s="6"/>
      <c r="C932" s="6"/>
      <c r="D932" s="6"/>
      <c r="E932" s="38"/>
    </row>
    <row r="933" spans="1:5" ht="13.5">
      <c r="A933" s="6"/>
      <c r="B933" s="6"/>
      <c r="C933" s="6"/>
      <c r="D933" s="6"/>
      <c r="E933" s="38"/>
    </row>
    <row r="934" spans="1:5" ht="13.5">
      <c r="A934" s="6"/>
      <c r="B934" s="6"/>
      <c r="C934" s="6"/>
      <c r="D934" s="6"/>
      <c r="E934" s="38"/>
    </row>
    <row r="935" spans="1:5" ht="13.5">
      <c r="A935" s="6"/>
      <c r="B935" s="6"/>
      <c r="C935" s="6"/>
      <c r="D935" s="6"/>
      <c r="E935" s="38"/>
    </row>
    <row r="936" spans="1:5" ht="13.5">
      <c r="A936" s="6"/>
      <c r="B936" s="6"/>
      <c r="C936" s="6"/>
      <c r="D936" s="6"/>
      <c r="E936" s="38"/>
    </row>
    <row r="937" spans="1:5" ht="13.5">
      <c r="A937" s="6"/>
      <c r="B937" s="6"/>
      <c r="C937" s="6"/>
      <c r="D937" s="6"/>
      <c r="E937" s="38"/>
    </row>
    <row r="938" spans="1:5" ht="13.5">
      <c r="A938" s="6"/>
      <c r="B938" s="6"/>
      <c r="C938" s="6"/>
      <c r="D938" s="6"/>
      <c r="E938" s="38"/>
    </row>
    <row r="939" spans="1:5" ht="13.5">
      <c r="A939" s="6"/>
      <c r="B939" s="6"/>
      <c r="C939" s="6"/>
      <c r="D939" s="6"/>
      <c r="E939" s="38"/>
    </row>
    <row r="940" spans="1:5" ht="13.5">
      <c r="A940" s="6"/>
      <c r="B940" s="6"/>
      <c r="C940" s="6"/>
      <c r="D940" s="6"/>
      <c r="E940" s="38"/>
    </row>
    <row r="941" spans="1:5" ht="13.5">
      <c r="A941" s="6"/>
      <c r="B941" s="6"/>
      <c r="C941" s="6"/>
      <c r="D941" s="6"/>
      <c r="E941" s="38"/>
    </row>
    <row r="942" spans="1:5" ht="13.5">
      <c r="A942" s="6"/>
      <c r="B942" s="6"/>
      <c r="C942" s="6"/>
      <c r="D942" s="6"/>
      <c r="E942" s="38"/>
    </row>
    <row r="943" spans="1:5" ht="13.5">
      <c r="A943" s="6"/>
      <c r="B943" s="6"/>
      <c r="C943" s="6"/>
      <c r="D943" s="6"/>
      <c r="E943" s="38"/>
    </row>
    <row r="944" spans="1:5" ht="13.5">
      <c r="A944" s="6"/>
      <c r="B944" s="6"/>
      <c r="C944" s="6"/>
      <c r="D944" s="6"/>
      <c r="E944" s="38"/>
    </row>
    <row r="945" spans="1:5" ht="13.5">
      <c r="A945" s="6"/>
      <c r="B945" s="6"/>
      <c r="C945" s="6"/>
      <c r="D945" s="6"/>
      <c r="E945" s="38"/>
    </row>
    <row r="946" spans="1:5" ht="13.5">
      <c r="A946" s="6"/>
      <c r="B946" s="6"/>
      <c r="C946" s="6"/>
      <c r="D946" s="6"/>
      <c r="E946" s="38"/>
    </row>
    <row r="947" spans="1:5" ht="13.5">
      <c r="A947" s="6"/>
      <c r="B947" s="6"/>
      <c r="C947" s="6"/>
      <c r="D947" s="6"/>
      <c r="E947" s="38"/>
    </row>
    <row r="948" spans="1:5" ht="13.5">
      <c r="A948" s="6"/>
      <c r="B948" s="6"/>
      <c r="C948" s="6"/>
      <c r="D948" s="6"/>
      <c r="E948" s="38"/>
    </row>
    <row r="949" spans="1:5" ht="13.5">
      <c r="A949" s="6"/>
      <c r="B949" s="6"/>
      <c r="C949" s="6"/>
      <c r="D949" s="6"/>
      <c r="E949" s="38"/>
    </row>
    <row r="950" spans="1:5" ht="13.5">
      <c r="A950" s="6"/>
      <c r="B950" s="6"/>
      <c r="C950" s="6"/>
      <c r="D950" s="6"/>
      <c r="E950" s="38"/>
    </row>
    <row r="951" spans="1:5" ht="13.5">
      <c r="A951" s="6"/>
      <c r="B951" s="6"/>
      <c r="C951" s="6"/>
      <c r="D951" s="6"/>
      <c r="E951" s="38"/>
    </row>
    <row r="952" spans="1:5" ht="13.5">
      <c r="A952" s="6"/>
      <c r="B952" s="6"/>
      <c r="C952" s="6"/>
      <c r="D952" s="6"/>
      <c r="E952" s="38"/>
    </row>
    <row r="953" spans="1:5" ht="13.5">
      <c r="A953" s="6"/>
      <c r="B953" s="6"/>
      <c r="C953" s="6"/>
      <c r="D953" s="6"/>
      <c r="E953" s="38"/>
    </row>
    <row r="954" spans="1:5" ht="13.5">
      <c r="A954" s="6"/>
      <c r="B954" s="6"/>
      <c r="C954" s="6"/>
      <c r="D954" s="6"/>
      <c r="E954" s="38"/>
    </row>
    <row r="955" spans="1:5" ht="13.5">
      <c r="A955" s="6"/>
      <c r="B955" s="6"/>
      <c r="C955" s="6"/>
      <c r="D955" s="6"/>
      <c r="E955" s="38"/>
    </row>
    <row r="956" spans="1:5" ht="13.5">
      <c r="A956" s="6"/>
      <c r="B956" s="6"/>
      <c r="C956" s="6"/>
      <c r="D956" s="6"/>
      <c r="E956" s="38"/>
    </row>
    <row r="957" spans="1:5" ht="13.5">
      <c r="A957" s="6"/>
      <c r="B957" s="6"/>
      <c r="C957" s="6"/>
      <c r="D957" s="6"/>
      <c r="E957" s="38"/>
    </row>
    <row r="958" spans="1:5" ht="13.5">
      <c r="A958" s="6"/>
      <c r="B958" s="6"/>
      <c r="C958" s="6"/>
      <c r="D958" s="6"/>
      <c r="E958" s="38"/>
    </row>
    <row r="959" spans="1:5" ht="13.5">
      <c r="A959" s="6"/>
      <c r="B959" s="6"/>
      <c r="C959" s="6"/>
      <c r="D959" s="6"/>
      <c r="E959" s="38"/>
    </row>
    <row r="960" spans="1:5" ht="13.5">
      <c r="A960" s="6"/>
      <c r="B960" s="6"/>
      <c r="C960" s="6"/>
      <c r="D960" s="6"/>
      <c r="E960" s="38"/>
    </row>
    <row r="961" spans="1:5" ht="13.5">
      <c r="A961" s="6"/>
      <c r="B961" s="6"/>
      <c r="C961" s="6"/>
      <c r="D961" s="6"/>
      <c r="E961" s="38"/>
    </row>
    <row r="962" spans="1:5" ht="13.5">
      <c r="A962" s="6"/>
      <c r="B962" s="6"/>
      <c r="C962" s="6"/>
      <c r="D962" s="6"/>
      <c r="E962" s="38"/>
    </row>
    <row r="963" spans="1:5" ht="13.5">
      <c r="A963" s="6"/>
      <c r="B963" s="6"/>
      <c r="C963" s="6"/>
      <c r="D963" s="6"/>
      <c r="E963" s="38"/>
    </row>
    <row r="964" spans="1:5" ht="13.5">
      <c r="A964" s="6"/>
      <c r="B964" s="6"/>
      <c r="C964" s="6"/>
      <c r="D964" s="6"/>
      <c r="E964" s="38"/>
    </row>
    <row r="965" spans="1:5" ht="13.5">
      <c r="A965" s="6"/>
      <c r="B965" s="6"/>
      <c r="C965" s="6"/>
      <c r="D965" s="6"/>
      <c r="E965" s="38"/>
    </row>
    <row r="966" spans="1:5" ht="13.5">
      <c r="A966" s="6"/>
      <c r="B966" s="6"/>
      <c r="C966" s="6"/>
      <c r="D966" s="6"/>
      <c r="E966" s="38"/>
    </row>
    <row r="967" spans="1:5" ht="13.5">
      <c r="A967" s="6"/>
      <c r="B967" s="6"/>
      <c r="C967" s="6"/>
      <c r="D967" s="6"/>
      <c r="E967" s="38"/>
    </row>
    <row r="968" spans="1:5" ht="13.5">
      <c r="A968" s="6"/>
      <c r="B968" s="6"/>
      <c r="C968" s="6"/>
      <c r="D968" s="6"/>
      <c r="E968" s="38"/>
    </row>
    <row r="969" spans="1:5" ht="13.5">
      <c r="A969" s="6"/>
      <c r="B969" s="6"/>
      <c r="C969" s="6"/>
      <c r="D969" s="6"/>
      <c r="E969" s="38"/>
    </row>
    <row r="970" spans="1:5" ht="13.5">
      <c r="A970" s="6"/>
      <c r="B970" s="6"/>
      <c r="C970" s="6"/>
      <c r="D970" s="6"/>
      <c r="E970" s="38"/>
    </row>
    <row r="971" spans="1:5" ht="13.5">
      <c r="A971" s="6"/>
      <c r="B971" s="6"/>
      <c r="C971" s="6"/>
      <c r="D971" s="6"/>
      <c r="E971" s="38"/>
    </row>
    <row r="972" spans="1:5" ht="13.5">
      <c r="A972" s="6"/>
      <c r="B972" s="6"/>
      <c r="C972" s="6"/>
      <c r="D972" s="6"/>
      <c r="E972" s="38"/>
    </row>
    <row r="973" spans="1:5" ht="13.5">
      <c r="A973" s="6"/>
      <c r="B973" s="6"/>
      <c r="C973" s="6"/>
      <c r="D973" s="6"/>
      <c r="E973" s="38"/>
    </row>
    <row r="974" spans="1:5" ht="13.5">
      <c r="A974" s="6"/>
      <c r="B974" s="6"/>
      <c r="C974" s="6"/>
      <c r="D974" s="6"/>
      <c r="E974" s="38"/>
    </row>
    <row r="975" spans="1:5" ht="13.5">
      <c r="A975" s="6"/>
      <c r="B975" s="6"/>
      <c r="C975" s="6"/>
      <c r="D975" s="6"/>
      <c r="E975" s="38"/>
    </row>
    <row r="976" spans="1:5" ht="13.5">
      <c r="A976" s="6"/>
      <c r="B976" s="6"/>
      <c r="C976" s="6"/>
      <c r="D976" s="6"/>
      <c r="E976" s="38"/>
    </row>
    <row r="977" spans="1:5" ht="13.5">
      <c r="A977" s="6"/>
      <c r="B977" s="6"/>
      <c r="C977" s="6"/>
      <c r="D977" s="6"/>
      <c r="E977" s="38"/>
    </row>
    <row r="978" spans="1:5" ht="13.5">
      <c r="A978" s="6"/>
      <c r="B978" s="6"/>
      <c r="C978" s="6"/>
      <c r="D978" s="6"/>
      <c r="E978" s="38"/>
    </row>
    <row r="979" spans="1:5" ht="13.5">
      <c r="A979" s="6"/>
      <c r="B979" s="6"/>
      <c r="C979" s="6"/>
      <c r="D979" s="6"/>
      <c r="E979" s="38"/>
    </row>
    <row r="980" spans="1:5" ht="13.5">
      <c r="A980" s="6"/>
      <c r="B980" s="6"/>
      <c r="C980" s="6"/>
      <c r="D980" s="6"/>
      <c r="E980" s="38"/>
    </row>
    <row r="981" spans="1:5" ht="13.5">
      <c r="A981" s="6"/>
      <c r="B981" s="6"/>
      <c r="C981" s="6"/>
      <c r="D981" s="6"/>
      <c r="E981" s="38"/>
    </row>
    <row r="982" spans="1:5" ht="13.5">
      <c r="A982" s="6"/>
      <c r="B982" s="6"/>
      <c r="C982" s="6"/>
      <c r="D982" s="6"/>
      <c r="E982" s="38"/>
    </row>
    <row r="983" spans="1:5" ht="13.5">
      <c r="A983" s="6"/>
      <c r="B983" s="6"/>
      <c r="C983" s="6"/>
      <c r="D983" s="6"/>
      <c r="E983" s="38"/>
    </row>
    <row r="984" spans="1:5" ht="13.5">
      <c r="A984" s="6"/>
      <c r="B984" s="6"/>
      <c r="C984" s="6"/>
      <c r="D984" s="6"/>
      <c r="E984" s="38"/>
    </row>
    <row r="985" spans="1:5" ht="13.5">
      <c r="A985" s="6"/>
      <c r="B985" s="6"/>
      <c r="C985" s="6"/>
      <c r="D985" s="6"/>
      <c r="E985" s="38"/>
    </row>
    <row r="986" spans="1:5" ht="13.5">
      <c r="A986" s="6"/>
      <c r="B986" s="6"/>
      <c r="C986" s="6"/>
      <c r="D986" s="6"/>
      <c r="E986" s="38"/>
    </row>
  </sheetData>
  <printOptions/>
  <pageMargins left="0.75" right="0.75" top="1" bottom="1" header="0.512" footer="0.512"/>
  <pageSetup horizontalDpi="200" verticalDpi="2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F28"/>
  <sheetViews>
    <sheetView workbookViewId="0" topLeftCell="A1">
      <selection activeCell="F31" sqref="F31"/>
    </sheetView>
  </sheetViews>
  <sheetFormatPr defaultColWidth="9.00390625" defaultRowHeight="13.5"/>
  <cols>
    <col min="1" max="1" width="17.00390625" style="1" customWidth="1"/>
    <col min="2" max="2" width="23.875" style="1" customWidth="1"/>
    <col min="3" max="3" width="12.75390625" style="1" customWidth="1"/>
    <col min="4" max="5" width="9.00390625" style="1" customWidth="1"/>
    <col min="6" max="6" width="39.625" style="31" customWidth="1"/>
  </cols>
  <sheetData>
    <row r="1" spans="1:6" ht="13.5">
      <c r="A1" s="3" t="s">
        <v>297</v>
      </c>
      <c r="B1" s="3" t="s">
        <v>833</v>
      </c>
      <c r="C1" s="3" t="s">
        <v>17</v>
      </c>
      <c r="D1" s="3" t="s">
        <v>834</v>
      </c>
      <c r="E1" s="3" t="s">
        <v>836</v>
      </c>
      <c r="F1" s="33" t="s">
        <v>835</v>
      </c>
    </row>
    <row r="3" spans="1:6" ht="13.5">
      <c r="A3" s="1" t="s">
        <v>298</v>
      </c>
      <c r="B3" s="1" t="s">
        <v>324</v>
      </c>
      <c r="C3" s="1" t="s">
        <v>349</v>
      </c>
      <c r="D3" s="1" t="s">
        <v>353</v>
      </c>
      <c r="E3" s="1" t="s">
        <v>665</v>
      </c>
      <c r="F3" s="31" t="s">
        <v>681</v>
      </c>
    </row>
    <row r="4" spans="1:6" ht="13.5">
      <c r="A4" s="1" t="s">
        <v>299</v>
      </c>
      <c r="B4" s="1" t="s">
        <v>325</v>
      </c>
      <c r="C4" s="1" t="s">
        <v>58</v>
      </c>
      <c r="D4" s="1" t="s">
        <v>354</v>
      </c>
      <c r="E4" s="1" t="s">
        <v>362</v>
      </c>
      <c r="F4" s="31" t="s">
        <v>682</v>
      </c>
    </row>
    <row r="5" spans="1:6" ht="13.5">
      <c r="A5" s="1" t="s">
        <v>300</v>
      </c>
      <c r="B5" s="1" t="s">
        <v>326</v>
      </c>
      <c r="C5" s="1" t="s">
        <v>58</v>
      </c>
      <c r="D5" s="1" t="s">
        <v>352</v>
      </c>
      <c r="E5" s="1" t="s">
        <v>362</v>
      </c>
      <c r="F5" s="31" t="s">
        <v>683</v>
      </c>
    </row>
    <row r="6" spans="1:6" ht="13.5">
      <c r="A6" s="1" t="s">
        <v>301</v>
      </c>
      <c r="B6" s="1" t="s">
        <v>327</v>
      </c>
      <c r="C6" s="1" t="s">
        <v>350</v>
      </c>
      <c r="D6" s="1" t="s">
        <v>355</v>
      </c>
      <c r="E6" s="1" t="s">
        <v>69</v>
      </c>
      <c r="F6" s="31" t="s">
        <v>684</v>
      </c>
    </row>
    <row r="7" spans="1:6" ht="13.5">
      <c r="A7" s="1" t="s">
        <v>302</v>
      </c>
      <c r="B7" s="1" t="s">
        <v>302</v>
      </c>
      <c r="C7" s="1" t="s">
        <v>351</v>
      </c>
      <c r="D7" s="1" t="s">
        <v>352</v>
      </c>
      <c r="E7" s="1" t="s">
        <v>666</v>
      </c>
      <c r="F7" s="31" t="s">
        <v>685</v>
      </c>
    </row>
    <row r="8" spans="1:6" ht="13.5">
      <c r="A8" s="1" t="s">
        <v>303</v>
      </c>
      <c r="B8" s="1" t="s">
        <v>328</v>
      </c>
      <c r="C8" s="1" t="s">
        <v>350</v>
      </c>
      <c r="D8" s="1" t="s">
        <v>352</v>
      </c>
      <c r="E8" s="1" t="s">
        <v>667</v>
      </c>
      <c r="F8" s="31" t="s">
        <v>686</v>
      </c>
    </row>
    <row r="9" spans="1:6" ht="13.5">
      <c r="A9" s="1" t="s">
        <v>304</v>
      </c>
      <c r="B9" s="1" t="s">
        <v>329</v>
      </c>
      <c r="C9" s="1" t="s">
        <v>350</v>
      </c>
      <c r="D9" s="1" t="s">
        <v>352</v>
      </c>
      <c r="E9" s="1" t="s">
        <v>668</v>
      </c>
      <c r="F9" s="31" t="s">
        <v>687</v>
      </c>
    </row>
    <row r="10" spans="1:6" ht="13.5">
      <c r="A10" s="1" t="s">
        <v>305</v>
      </c>
      <c r="B10" s="1" t="s">
        <v>330</v>
      </c>
      <c r="C10" s="1" t="s">
        <v>58</v>
      </c>
      <c r="D10" s="1" t="s">
        <v>352</v>
      </c>
      <c r="E10" s="1" t="s">
        <v>669</v>
      </c>
      <c r="F10" s="31" t="s">
        <v>695</v>
      </c>
    </row>
    <row r="11" spans="1:6" ht="13.5">
      <c r="A11" s="1" t="s">
        <v>306</v>
      </c>
      <c r="B11" s="1" t="s">
        <v>331</v>
      </c>
      <c r="C11" s="1" t="s">
        <v>350</v>
      </c>
      <c r="D11" s="1" t="s">
        <v>356</v>
      </c>
      <c r="E11" s="1" t="s">
        <v>670</v>
      </c>
      <c r="F11" s="31" t="s">
        <v>688</v>
      </c>
    </row>
    <row r="12" spans="1:6" ht="13.5">
      <c r="A12" s="1" t="s">
        <v>307</v>
      </c>
      <c r="B12" s="1" t="s">
        <v>332</v>
      </c>
      <c r="C12" s="1" t="s">
        <v>352</v>
      </c>
      <c r="D12" s="1" t="s">
        <v>352</v>
      </c>
      <c r="E12" s="1" t="s">
        <v>69</v>
      </c>
      <c r="F12" s="31" t="s">
        <v>689</v>
      </c>
    </row>
    <row r="13" spans="1:6" ht="13.5">
      <c r="A13" s="1" t="s">
        <v>308</v>
      </c>
      <c r="B13" s="1" t="s">
        <v>333</v>
      </c>
      <c r="C13" s="1" t="s">
        <v>58</v>
      </c>
      <c r="D13" s="1" t="s">
        <v>352</v>
      </c>
      <c r="E13" s="1" t="s">
        <v>671</v>
      </c>
      <c r="F13" s="31" t="s">
        <v>690</v>
      </c>
    </row>
    <row r="14" spans="1:6" ht="13.5">
      <c r="A14" s="1" t="s">
        <v>309</v>
      </c>
      <c r="B14" s="1" t="s">
        <v>334</v>
      </c>
      <c r="C14" s="1" t="s">
        <v>349</v>
      </c>
      <c r="D14" s="1" t="s">
        <v>353</v>
      </c>
      <c r="E14" s="1" t="s">
        <v>672</v>
      </c>
      <c r="F14" s="31" t="s">
        <v>691</v>
      </c>
    </row>
    <row r="15" spans="1:6" ht="13.5">
      <c r="A15" s="1" t="s">
        <v>310</v>
      </c>
      <c r="B15" s="1" t="s">
        <v>335</v>
      </c>
      <c r="C15" s="1" t="s">
        <v>349</v>
      </c>
      <c r="D15" s="1" t="s">
        <v>353</v>
      </c>
      <c r="E15" s="1" t="s">
        <v>673</v>
      </c>
      <c r="F15" s="31" t="s">
        <v>693</v>
      </c>
    </row>
    <row r="16" spans="1:6" ht="13.5">
      <c r="A16" s="1" t="s">
        <v>311</v>
      </c>
      <c r="B16" s="1" t="s">
        <v>336</v>
      </c>
      <c r="C16" s="1" t="s">
        <v>58</v>
      </c>
      <c r="D16" s="1" t="s">
        <v>352</v>
      </c>
      <c r="E16" s="1" t="s">
        <v>362</v>
      </c>
      <c r="F16" s="31" t="s">
        <v>694</v>
      </c>
    </row>
    <row r="17" spans="1:6" ht="13.5">
      <c r="A17" s="1" t="s">
        <v>312</v>
      </c>
      <c r="B17" s="1" t="s">
        <v>337</v>
      </c>
      <c r="C17" s="1" t="s">
        <v>58</v>
      </c>
      <c r="D17" s="1" t="s">
        <v>352</v>
      </c>
      <c r="E17" s="1" t="s">
        <v>674</v>
      </c>
      <c r="F17" s="31" t="s">
        <v>696</v>
      </c>
    </row>
    <row r="18" spans="1:6" ht="13.5">
      <c r="A18" s="1" t="s">
        <v>313</v>
      </c>
      <c r="B18" s="1" t="s">
        <v>338</v>
      </c>
      <c r="C18" s="1" t="s">
        <v>58</v>
      </c>
      <c r="D18" s="1" t="s">
        <v>352</v>
      </c>
      <c r="E18" s="1" t="s">
        <v>675</v>
      </c>
      <c r="F18" s="31" t="s">
        <v>697</v>
      </c>
    </row>
    <row r="19" spans="1:6" ht="13.5">
      <c r="A19" s="1" t="s">
        <v>314</v>
      </c>
      <c r="B19" s="1" t="s">
        <v>339</v>
      </c>
      <c r="C19" s="1" t="s">
        <v>349</v>
      </c>
      <c r="D19" s="1" t="s">
        <v>352</v>
      </c>
      <c r="E19" s="1" t="s">
        <v>676</v>
      </c>
      <c r="F19" s="31" t="s">
        <v>698</v>
      </c>
    </row>
    <row r="20" spans="1:6" ht="13.5">
      <c r="A20" s="1" t="s">
        <v>315</v>
      </c>
      <c r="B20" s="1" t="s">
        <v>340</v>
      </c>
      <c r="C20" s="1" t="s">
        <v>350</v>
      </c>
      <c r="D20" s="1" t="s">
        <v>352</v>
      </c>
      <c r="E20" s="1" t="s">
        <v>673</v>
      </c>
      <c r="F20" s="31" t="s">
        <v>699</v>
      </c>
    </row>
    <row r="21" spans="1:6" ht="13.5">
      <c r="A21" s="1" t="s">
        <v>316</v>
      </c>
      <c r="B21" s="1" t="s">
        <v>341</v>
      </c>
      <c r="C21" s="1" t="s">
        <v>349</v>
      </c>
      <c r="D21" s="1" t="s">
        <v>357</v>
      </c>
      <c r="E21" s="1" t="s">
        <v>677</v>
      </c>
      <c r="F21" s="31" t="s">
        <v>700</v>
      </c>
    </row>
    <row r="22" spans="1:6" ht="13.5">
      <c r="A22" s="1" t="s">
        <v>317</v>
      </c>
      <c r="B22" s="1" t="s">
        <v>342</v>
      </c>
      <c r="C22" s="1" t="s">
        <v>58</v>
      </c>
      <c r="D22" s="1" t="s">
        <v>352</v>
      </c>
      <c r="E22" s="1" t="s">
        <v>362</v>
      </c>
      <c r="F22" s="31" t="s">
        <v>701</v>
      </c>
    </row>
    <row r="23" spans="1:6" ht="13.5">
      <c r="A23" s="1" t="s">
        <v>318</v>
      </c>
      <c r="B23" s="1" t="s">
        <v>343</v>
      </c>
      <c r="C23" s="1" t="s">
        <v>58</v>
      </c>
      <c r="D23" s="1" t="s">
        <v>352</v>
      </c>
      <c r="E23" s="1" t="s">
        <v>69</v>
      </c>
      <c r="F23" s="31" t="s">
        <v>702</v>
      </c>
    </row>
    <row r="24" spans="1:6" ht="13.5">
      <c r="A24" s="1" t="s">
        <v>319</v>
      </c>
      <c r="B24" s="1" t="s">
        <v>344</v>
      </c>
      <c r="C24" s="1" t="s">
        <v>58</v>
      </c>
      <c r="D24" s="1" t="s">
        <v>352</v>
      </c>
      <c r="E24" s="1" t="s">
        <v>362</v>
      </c>
      <c r="F24" s="31" t="s">
        <v>703</v>
      </c>
    </row>
    <row r="25" spans="1:6" ht="13.5">
      <c r="A25" s="1" t="s">
        <v>320</v>
      </c>
      <c r="B25" s="1" t="s">
        <v>345</v>
      </c>
      <c r="C25" s="1" t="s">
        <v>58</v>
      </c>
      <c r="D25" s="1" t="s">
        <v>352</v>
      </c>
      <c r="E25" s="1" t="s">
        <v>678</v>
      </c>
      <c r="F25" s="31" t="s">
        <v>704</v>
      </c>
    </row>
    <row r="26" spans="1:6" ht="13.5">
      <c r="A26" s="1" t="s">
        <v>321</v>
      </c>
      <c r="B26" s="1" t="s">
        <v>346</v>
      </c>
      <c r="C26" s="1" t="s">
        <v>352</v>
      </c>
      <c r="D26" s="1" t="s">
        <v>357</v>
      </c>
      <c r="E26" s="1" t="s">
        <v>679</v>
      </c>
      <c r="F26" s="31" t="s">
        <v>705</v>
      </c>
    </row>
    <row r="27" spans="1:6" ht="13.5">
      <c r="A27" s="1" t="s">
        <v>322</v>
      </c>
      <c r="B27" s="1" t="s">
        <v>347</v>
      </c>
      <c r="C27" s="1" t="s">
        <v>352</v>
      </c>
      <c r="D27" s="1" t="s">
        <v>69</v>
      </c>
      <c r="E27" s="1" t="s">
        <v>362</v>
      </c>
      <c r="F27" s="31" t="s">
        <v>706</v>
      </c>
    </row>
    <row r="28" spans="1:6" ht="13.5">
      <c r="A28" s="1" t="s">
        <v>323</v>
      </c>
      <c r="B28" s="1" t="s">
        <v>348</v>
      </c>
      <c r="C28" s="1" t="s">
        <v>349</v>
      </c>
      <c r="D28" s="1" t="s">
        <v>362</v>
      </c>
      <c r="E28" s="1" t="s">
        <v>680</v>
      </c>
      <c r="F28" s="31" t="s">
        <v>707</v>
      </c>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Q45"/>
  <sheetViews>
    <sheetView tabSelected="1" workbookViewId="0" topLeftCell="F1">
      <selection activeCell="R11" sqref="R11"/>
    </sheetView>
  </sheetViews>
  <sheetFormatPr defaultColWidth="9.00390625" defaultRowHeight="13.5"/>
  <cols>
    <col min="1" max="1" width="9.00390625" style="1" customWidth="1"/>
    <col min="2" max="2" width="16.375" style="1" customWidth="1"/>
    <col min="3" max="3" width="11.00390625" style="1" customWidth="1"/>
    <col min="4" max="4" width="18.75390625" style="1" customWidth="1"/>
    <col min="5" max="5" width="21.25390625" style="2" customWidth="1"/>
    <col min="6" max="6" width="5.75390625" style="1" customWidth="1"/>
    <col min="7" max="7" width="4.875" style="1" customWidth="1"/>
    <col min="8" max="8" width="4.625" style="1" customWidth="1"/>
    <col min="9" max="9" width="5.00390625" style="1" customWidth="1"/>
    <col min="10" max="10" width="6.00390625" style="1" customWidth="1"/>
    <col min="11" max="12" width="6.50390625" style="1" customWidth="1"/>
    <col min="13" max="13" width="6.25390625" style="1" customWidth="1"/>
    <col min="14" max="16" width="9.00390625" style="1" customWidth="1"/>
    <col min="17" max="17" width="9.625" style="1" customWidth="1"/>
    <col min="18" max="16384" width="9.00390625" style="1" customWidth="1"/>
  </cols>
  <sheetData>
    <row r="1" spans="1:17" ht="13.5">
      <c r="A1" s="3" t="s">
        <v>36</v>
      </c>
      <c r="B1" s="3" t="s">
        <v>39</v>
      </c>
      <c r="C1" s="3" t="s">
        <v>23</v>
      </c>
      <c r="D1" s="3" t="s">
        <v>368</v>
      </c>
      <c r="E1" s="3" t="s">
        <v>180</v>
      </c>
      <c r="F1" s="3" t="s">
        <v>838</v>
      </c>
      <c r="G1" s="3" t="s">
        <v>839</v>
      </c>
      <c r="H1" s="3" t="s">
        <v>840</v>
      </c>
      <c r="I1" s="3" t="s">
        <v>841</v>
      </c>
      <c r="J1" s="3" t="s">
        <v>846</v>
      </c>
      <c r="K1" s="3" t="s">
        <v>847</v>
      </c>
      <c r="L1" s="3" t="s">
        <v>848</v>
      </c>
      <c r="M1" s="3" t="s">
        <v>0</v>
      </c>
      <c r="N1" s="3" t="s">
        <v>1</v>
      </c>
      <c r="O1" s="3" t="s">
        <v>2</v>
      </c>
      <c r="P1" s="3" t="s">
        <v>3</v>
      </c>
      <c r="Q1" s="3" t="s">
        <v>194</v>
      </c>
    </row>
    <row r="2" spans="1:3" ht="13.5">
      <c r="A2" s="15" t="s">
        <v>34</v>
      </c>
      <c r="B2" s="1">
        <f>レベルアップ!D2</f>
        <v>0</v>
      </c>
      <c r="C2" s="1">
        <f>COUNTIF(コンストラクション!B11:D13,B18)+COUNTIF(レベルアップ!D5:D16,"◎")</f>
        <v>0</v>
      </c>
    </row>
    <row r="3" spans="1:17" ht="13.5">
      <c r="A3" s="15" t="s">
        <v>35</v>
      </c>
      <c r="B3" s="1">
        <f>レベルアップ!E2</f>
        <v>0</v>
      </c>
      <c r="C3" s="1">
        <f>IF(COUNTIF(コンストラクション!B11:D13,B19)=1,1,0)+COUNTIF(レベルアップ!E5:E16,"◎")</f>
        <v>0</v>
      </c>
      <c r="D3" s="27" t="s">
        <v>40</v>
      </c>
      <c r="E3" s="27" t="s">
        <v>48</v>
      </c>
      <c r="F3" s="1">
        <v>2</v>
      </c>
      <c r="G3" s="1">
        <v>4</v>
      </c>
      <c r="H3" s="1">
        <v>4</v>
      </c>
      <c r="I3" s="1">
        <v>2</v>
      </c>
      <c r="J3" s="1">
        <f>INDEX('クラス修正値'!$B$2:$H$12,$Q3+1,1)</f>
        <v>0</v>
      </c>
      <c r="K3" s="1">
        <f>INDEX('クラス修正値'!$B$2:$H$12,$Q3+1,2)</f>
        <v>0</v>
      </c>
      <c r="L3" s="1">
        <f>INDEX('クラス修正値'!$B$2:$H$12,$Q3+1,3)</f>
        <v>0</v>
      </c>
      <c r="M3" s="1">
        <f>INDEX('クラス修正値'!$B$2:$H$12,$Q3+1,4)</f>
        <v>0</v>
      </c>
      <c r="N3" s="1">
        <f>INDEX('クラス修正値'!$B$2:$H$12,$Q3+1,5)</f>
        <v>0</v>
      </c>
      <c r="O3" s="1">
        <f>INDEX('クラス修正値'!$B$2:$H$12,$Q3+1,6)</f>
        <v>0</v>
      </c>
      <c r="P3" s="1">
        <f>INDEX('クラス修正値'!$B$2:$H$12,$Q3+1,7)</f>
        <v>0</v>
      </c>
      <c r="Q3" s="1">
        <f>IF(D3=B2,C2,IF(D3=B3,C3,IF(D3=B4,C4,0)))</f>
        <v>0</v>
      </c>
    </row>
    <row r="4" spans="2:17" ht="13.5">
      <c r="B4" s="1">
        <f>レベルアップ!F2</f>
        <v>0</v>
      </c>
      <c r="C4" s="1">
        <f>IF(COUNTIF(コンストラクション!B11:D13,B20)&gt;=1,1,0)+COUNTIF(レベルアップ!F5:F16,"◎")</f>
        <v>0</v>
      </c>
      <c r="D4" s="1" t="s">
        <v>96</v>
      </c>
      <c r="E4" s="26" t="s">
        <v>182</v>
      </c>
      <c r="F4" s="1">
        <v>4</v>
      </c>
      <c r="G4" s="1">
        <v>4</v>
      </c>
      <c r="H4" s="1">
        <v>2</v>
      </c>
      <c r="I4" s="1">
        <v>2</v>
      </c>
      <c r="J4" s="1">
        <f>INDEX('クラス修正値'!$B$14:$H$24,$Q4+1,1)</f>
        <v>0</v>
      </c>
      <c r="K4" s="1">
        <f>INDEX('クラス修正値'!$B$14:$H$24,$Q4+1,2)</f>
        <v>0</v>
      </c>
      <c r="L4" s="1">
        <f>INDEX('クラス修正値'!$B$14:$H$24,$Q4+1,3)</f>
        <v>0</v>
      </c>
      <c r="M4" s="1">
        <f>INDEX('クラス修正値'!$B$14:$H$24,$Q4+1,4)</f>
        <v>0</v>
      </c>
      <c r="N4" s="1">
        <f>INDEX('クラス修正値'!$B$14:$H$24,$Q4+1,5)</f>
        <v>0</v>
      </c>
      <c r="O4" s="1">
        <f>INDEX('クラス修正値'!$B$14:$H$24,$Q4+1,6)</f>
        <v>0</v>
      </c>
      <c r="P4" s="1">
        <f>INDEX('クラス修正値'!$B$14:$H$24,$Q4+1,7)</f>
        <v>0</v>
      </c>
      <c r="Q4" s="1">
        <f>IF(D4=B2,C2,IF(D4=B3,C3,IF(D4=B4,C4,0)))</f>
        <v>0</v>
      </c>
    </row>
    <row r="5" spans="4:17" ht="13.5">
      <c r="D5" s="1" t="s">
        <v>181</v>
      </c>
      <c r="E5" s="27" t="s">
        <v>141</v>
      </c>
      <c r="F5" s="1">
        <v>5</v>
      </c>
      <c r="G5" s="1">
        <v>2</v>
      </c>
      <c r="H5" s="1">
        <v>1</v>
      </c>
      <c r="I5" s="1">
        <v>4</v>
      </c>
      <c r="J5" s="1">
        <f>INDEX('クラス修正値'!$B$26:$H$36,Q5+1,1)</f>
        <v>0</v>
      </c>
      <c r="K5" s="1">
        <f>INDEX('クラス修正値'!$B$26:$H$36,Q5+1,2)</f>
        <v>0</v>
      </c>
      <c r="L5" s="1">
        <f>INDEX('クラス修正値'!$B$26:$H$36,Q5+1,3)</f>
        <v>0</v>
      </c>
      <c r="M5" s="1">
        <f>INDEX('クラス修正値'!$B$26:$H$36,Q5+1,4)</f>
        <v>0</v>
      </c>
      <c r="N5" s="1">
        <f>INDEX('クラス修正値'!$B$26:$H$36,Q5+1,5)</f>
        <v>0</v>
      </c>
      <c r="O5" s="1">
        <f>INDEX('クラス修正値'!$B$26:$H$36,Q5+1,6)</f>
        <v>0</v>
      </c>
      <c r="P5" s="1">
        <f>INDEX('クラス修正値'!$B$26:$H$36,R5+1,6)</f>
        <v>0</v>
      </c>
      <c r="Q5" s="1">
        <f>IF(D5=B2,C2,IF(D5=B3,C3,IF(D5=B4,C4,0)))</f>
        <v>0</v>
      </c>
    </row>
    <row r="6" spans="4:17" ht="13.5">
      <c r="D6" s="1" t="s">
        <v>178</v>
      </c>
      <c r="E6" s="27" t="s">
        <v>193</v>
      </c>
      <c r="F6" s="1">
        <v>2</v>
      </c>
      <c r="G6" s="1">
        <v>2</v>
      </c>
      <c r="H6" s="1">
        <v>3</v>
      </c>
      <c r="I6" s="1">
        <v>5</v>
      </c>
      <c r="J6" s="1">
        <f>INDEX('クラス修正値'!$B$38:$H$48,$Q6+1,1)</f>
        <v>0</v>
      </c>
      <c r="K6" s="1">
        <f>INDEX('クラス修正値'!$B$38:$H$48,$Q6+1,2)</f>
        <v>0</v>
      </c>
      <c r="L6" s="1">
        <f>INDEX('クラス修正値'!$B$38:$H$48,$Q6+1,3)</f>
        <v>0</v>
      </c>
      <c r="M6" s="1">
        <f>INDEX('クラス修正値'!$B$38:$H$48,$Q6+1,4)</f>
        <v>0</v>
      </c>
      <c r="N6" s="1">
        <f>INDEX('クラス修正値'!$B$38:$H$48,$Q6+1,5)</f>
        <v>0</v>
      </c>
      <c r="O6" s="1">
        <f>INDEX('クラス修正値'!$B$38:$H$48,$Q6+1,6)</f>
        <v>0</v>
      </c>
      <c r="P6" s="1">
        <f>INDEX('クラス修正値'!$B$38:$H$48,$Q6+1,7)</f>
        <v>0</v>
      </c>
      <c r="Q6" s="1">
        <f>IF(D6=B2,C2,IF(D6=B3,C3,IF(D6=B4,C4,0)))</f>
        <v>0</v>
      </c>
    </row>
    <row r="7" spans="4:17" ht="13.5">
      <c r="D7" s="1" t="s">
        <v>187</v>
      </c>
      <c r="E7" s="27" t="s">
        <v>193</v>
      </c>
      <c r="F7" s="1">
        <v>2</v>
      </c>
      <c r="G7" s="1">
        <v>2</v>
      </c>
      <c r="H7" s="1">
        <v>3</v>
      </c>
      <c r="I7" s="1">
        <v>5</v>
      </c>
      <c r="J7" s="1">
        <f>INDEX('クラス修正値'!$B$50:$H$60,$Q7+1,1)</f>
        <v>0</v>
      </c>
      <c r="K7" s="1">
        <f>INDEX('クラス修正値'!$B$50:$H$60,$Q7+1,2)</f>
        <v>0</v>
      </c>
      <c r="L7" s="1">
        <f>INDEX('クラス修正値'!$B$50:$H$60,$Q7+1,3)</f>
        <v>0</v>
      </c>
      <c r="M7" s="1">
        <f>INDEX('クラス修正値'!$B$50:$H$60,$Q7+1,4)</f>
        <v>0</v>
      </c>
      <c r="N7" s="1">
        <f>INDEX('クラス修正値'!$B$50:$H$60,$Q7+1,5)</f>
        <v>0</v>
      </c>
      <c r="O7" s="1">
        <f>INDEX('クラス修正値'!$B$50:$H$60,$Q7+1,6)</f>
        <v>0</v>
      </c>
      <c r="P7" s="1">
        <f>INDEX('クラス修正値'!$B$50:$H$60,$Q7+1,7)</f>
        <v>0</v>
      </c>
      <c r="Q7" s="1">
        <f>IF(D7=B2,C2,IF(D7=B3,C3,IF(D7=B4,C4,0)))</f>
        <v>0</v>
      </c>
    </row>
    <row r="8" spans="4:17" ht="13.5">
      <c r="D8" s="1" t="s">
        <v>188</v>
      </c>
      <c r="E8" s="27" t="s">
        <v>193</v>
      </c>
      <c r="F8" s="1">
        <v>1</v>
      </c>
      <c r="G8" s="1">
        <v>3</v>
      </c>
      <c r="H8" s="1">
        <v>4</v>
      </c>
      <c r="I8" s="1">
        <v>4</v>
      </c>
      <c r="J8" s="1">
        <f>INDEX('クラス修正値'!$B$62:$H$72,$Q8+1,1)</f>
        <v>0</v>
      </c>
      <c r="K8" s="1">
        <f>INDEX('クラス修正値'!$B$62:$H$72,$Q8+1,2)</f>
        <v>0</v>
      </c>
      <c r="L8" s="1">
        <f>INDEX('クラス修正値'!$B$62:$H$72,$Q8+1,3)</f>
        <v>0</v>
      </c>
      <c r="M8" s="1">
        <f>INDEX('クラス修正値'!$B$62:$H$72,$Q8+1,4)</f>
        <v>0</v>
      </c>
      <c r="N8" s="1">
        <f>INDEX('クラス修正値'!$B$62:$H$72,$Q8+1,5)</f>
        <v>0</v>
      </c>
      <c r="O8" s="1">
        <f>INDEX('クラス修正値'!$B$62:$H$72,$Q8+1,6)</f>
        <v>0</v>
      </c>
      <c r="P8" s="1">
        <f>INDEX('クラス修正値'!$B$62:$H$72,$Q8+1,7)</f>
        <v>0</v>
      </c>
      <c r="Q8" s="1">
        <f>IF(D8=B2,C2,IF(D8=B3,C3,IF(D8=B4,C4,0)))</f>
        <v>0</v>
      </c>
    </row>
    <row r="9" spans="4:17" ht="13.5">
      <c r="D9" s="1" t="s">
        <v>183</v>
      </c>
      <c r="E9" s="27" t="s">
        <v>184</v>
      </c>
      <c r="F9" s="1">
        <v>4</v>
      </c>
      <c r="G9" s="1">
        <v>3</v>
      </c>
      <c r="H9" s="1">
        <v>2</v>
      </c>
      <c r="I9" s="1">
        <v>3</v>
      </c>
      <c r="J9" s="1">
        <f>INDEX('クラス修正値'!$K$2:$Q$12,$Q9+1,1)</f>
        <v>0</v>
      </c>
      <c r="K9" s="1">
        <f>INDEX('クラス修正値'!$K$2:$Q$12,$Q9+1,2)</f>
        <v>0</v>
      </c>
      <c r="L9" s="1">
        <f>INDEX('クラス修正値'!$K$2:$Q$12,$Q9+1,3)</f>
        <v>0</v>
      </c>
      <c r="M9" s="1">
        <f>INDEX('クラス修正値'!$K$2:$Q$12,$Q9+1,4)</f>
        <v>0</v>
      </c>
      <c r="N9" s="1">
        <f>INDEX('クラス修正値'!$K$2:$Q$12,$Q9+1,5)</f>
        <v>0</v>
      </c>
      <c r="O9" s="1">
        <f>INDEX('クラス修正値'!$K$2:$Q$12,$Q9+1,6)</f>
        <v>0</v>
      </c>
      <c r="P9" s="1">
        <f>INDEX('クラス修正値'!$K$2:$Q$12,$Q9+1,7)</f>
        <v>0</v>
      </c>
      <c r="Q9" s="1">
        <f>IF(D9=B2,C2,IF(D9=B3,C3,IF(D9=B4,C4,0)))</f>
        <v>0</v>
      </c>
    </row>
    <row r="10" spans="4:17" ht="13.5">
      <c r="D10" s="1" t="s">
        <v>722</v>
      </c>
      <c r="E10" s="27" t="s">
        <v>193</v>
      </c>
      <c r="F10" s="1">
        <v>2</v>
      </c>
      <c r="G10" s="1">
        <v>4</v>
      </c>
      <c r="H10" s="1">
        <v>3</v>
      </c>
      <c r="I10" s="1">
        <v>3</v>
      </c>
      <c r="J10" s="1">
        <f>INDEX('クラス修正値'!$K$14:$Q$24,$Q10+1,1)</f>
        <v>0</v>
      </c>
      <c r="K10" s="1">
        <f>INDEX('クラス修正値'!$K$14:$Q$24,$Q10+1,2)</f>
        <v>0</v>
      </c>
      <c r="L10" s="1">
        <f>INDEX('クラス修正値'!$K$14:$Q$24,$Q10+1,3)</f>
        <v>0</v>
      </c>
      <c r="M10" s="1">
        <f>INDEX('クラス修正値'!$K$14:$Q$24,$Q10+1,4)</f>
        <v>0</v>
      </c>
      <c r="N10" s="1">
        <f>INDEX('クラス修正値'!$K$14:$Q$24,$Q10+1,5)</f>
        <v>0</v>
      </c>
      <c r="O10" s="1">
        <f>INDEX('クラス修正値'!$K$14:$Q$24,$Q10+1,6)</f>
        <v>0</v>
      </c>
      <c r="P10" s="1">
        <f>INDEX('クラス修正値'!$K$14:$Q$24,$Q10+1,7)</f>
        <v>0</v>
      </c>
      <c r="Q10" s="1">
        <f>IF(D10=B2,C2,IF(D10=B3,C3,IF(D10=B4,C4,0)))</f>
        <v>0</v>
      </c>
    </row>
    <row r="11" spans="4:17" ht="13.5">
      <c r="D11" s="1" t="s">
        <v>189</v>
      </c>
      <c r="E11" s="27" t="s">
        <v>193</v>
      </c>
      <c r="F11" s="1">
        <v>5</v>
      </c>
      <c r="G11" s="1">
        <v>2</v>
      </c>
      <c r="H11" s="1">
        <v>2</v>
      </c>
      <c r="I11" s="1">
        <v>3</v>
      </c>
      <c r="J11" s="1">
        <f>INDEX('クラス修正値'!$K$26:$Q$36,$Q$11+1,1)</f>
        <v>0</v>
      </c>
      <c r="K11" s="1">
        <f>INDEX('クラス修正値'!$K$26:$Q$36,$Q$11+1,2)</f>
        <v>0</v>
      </c>
      <c r="L11" s="1">
        <f>INDEX('クラス修正値'!$K$26:$Q$36,$Q$11+1,3)</f>
        <v>0</v>
      </c>
      <c r="M11" s="1">
        <f>INDEX('クラス修正値'!$K$26:$Q$36,$Q$11+1,4)</f>
        <v>0</v>
      </c>
      <c r="N11" s="1">
        <f>INDEX('クラス修正値'!$K$26:$Q$36,$Q$11+1,5)</f>
        <v>0</v>
      </c>
      <c r="O11" s="1">
        <f>INDEX('クラス修正値'!$K$26:$Q$36,$Q$11+1,6)</f>
        <v>0</v>
      </c>
      <c r="P11" s="1">
        <f>INDEX('クラス修正値'!$K$26:$Q$36,$Q$11+1,7)</f>
        <v>0</v>
      </c>
      <c r="Q11" s="1">
        <f>IF(D11=B2,C2,IF(D11=B3,C3,IF(D11=B4,C4,0)))</f>
        <v>0</v>
      </c>
    </row>
    <row r="12" spans="4:17" ht="13.5">
      <c r="D12" s="1" t="s">
        <v>185</v>
      </c>
      <c r="E12" s="27" t="s">
        <v>186</v>
      </c>
      <c r="F12" s="1">
        <v>2</v>
      </c>
      <c r="G12" s="1">
        <v>3</v>
      </c>
      <c r="H12" s="1">
        <v>5</v>
      </c>
      <c r="I12" s="1">
        <v>2</v>
      </c>
      <c r="J12" s="1">
        <f>INDEX('クラス修正値'!$K$38:$Q$48,$Q12+1,1)</f>
        <v>0</v>
      </c>
      <c r="K12" s="1">
        <f>INDEX('クラス修正値'!$K$38:$Q$48,$Q12+1,2)</f>
        <v>0</v>
      </c>
      <c r="L12" s="1">
        <f>INDEX('クラス修正値'!$K$38:$Q$48,$Q12+1,3)</f>
        <v>0</v>
      </c>
      <c r="M12" s="1">
        <f>INDEX('クラス修正値'!$K$38:$Q$48,$Q12+1,4)</f>
        <v>0</v>
      </c>
      <c r="N12" s="1">
        <f>INDEX('クラス修正値'!$K$38:$Q$48,$Q12+1,5)</f>
        <v>0</v>
      </c>
      <c r="O12" s="1">
        <f>INDEX('クラス修正値'!$K$38:$Q$48,$Q12+1,6)</f>
        <v>0</v>
      </c>
      <c r="P12" s="1">
        <f>INDEX('クラス修正値'!$K$38:$Q$48,$Q12+1,7)</f>
        <v>0</v>
      </c>
      <c r="Q12" s="1">
        <f>IF(D12=B2,C2,IF(D12=B3,C3,IF(D12=B4,C4,0)))</f>
        <v>0</v>
      </c>
    </row>
    <row r="13" spans="4:17" ht="13.5">
      <c r="D13" s="1" t="s">
        <v>190</v>
      </c>
      <c r="E13" s="2" t="s">
        <v>193</v>
      </c>
      <c r="F13" s="1">
        <v>3</v>
      </c>
      <c r="G13" s="1">
        <v>4</v>
      </c>
      <c r="H13" s="1">
        <v>3</v>
      </c>
      <c r="I13" s="1">
        <v>2</v>
      </c>
      <c r="J13" s="1">
        <f>INDEX('クラス修正値'!$K$50:$Q$60,$Q13+1,1)</f>
        <v>0</v>
      </c>
      <c r="K13" s="1">
        <f>INDEX('クラス修正値'!$K$50:$Q$60,$Q13+1,2)</f>
        <v>0</v>
      </c>
      <c r="L13" s="1">
        <f>INDEX('クラス修正値'!$K$50:$Q$60,$Q13+1,3)</f>
        <v>0</v>
      </c>
      <c r="M13" s="1">
        <f>INDEX('クラス修正値'!$K$50:$Q$60,$Q13+1,4)</f>
        <v>0</v>
      </c>
      <c r="N13" s="1">
        <f>INDEX('クラス修正値'!$K$50:$Q$60,$Q13+1,5)</f>
        <v>0</v>
      </c>
      <c r="O13" s="1">
        <f>INDEX('クラス修正値'!$K$50:$Q$60,$Q13+1,6)</f>
        <v>0</v>
      </c>
      <c r="P13" s="1">
        <f>INDEX('クラス修正値'!$K$50:$Q$60,$Q13+1,7)</f>
        <v>0</v>
      </c>
      <c r="Q13" s="1">
        <f>IF(D13=B2,C2,IF(D13=B3,C3,IF(D13=B4,C4,0)))</f>
        <v>0</v>
      </c>
    </row>
    <row r="14" spans="4:17" ht="13.5">
      <c r="D14" s="1" t="s">
        <v>191</v>
      </c>
      <c r="E14" s="2" t="s">
        <v>193</v>
      </c>
      <c r="F14" s="1">
        <v>3</v>
      </c>
      <c r="G14" s="1">
        <v>2</v>
      </c>
      <c r="H14" s="1">
        <v>4</v>
      </c>
      <c r="I14" s="1">
        <v>3</v>
      </c>
      <c r="J14" s="1">
        <f>INDEX('クラス修正値'!$K$62:$Q$72,$Q14+1,1)</f>
        <v>0</v>
      </c>
      <c r="K14" s="1">
        <f>INDEX('クラス修正値'!$K$62:$Q$72,$Q14+1,2)</f>
        <v>0</v>
      </c>
      <c r="L14" s="1">
        <f>INDEX('クラス修正値'!$K$62:$Q$72,$Q14+1,3)</f>
        <v>0</v>
      </c>
      <c r="M14" s="1">
        <f>INDEX('クラス修正値'!$K$62:$Q$72,$Q14+1,4)</f>
        <v>0</v>
      </c>
      <c r="N14" s="1">
        <f>INDEX('クラス修正値'!$K$62:$Q$72,$Q14+1,5)</f>
        <v>0</v>
      </c>
      <c r="O14" s="1">
        <f>INDEX('クラス修正値'!$K$62:$Q$72,$Q14+1,6)</f>
        <v>0</v>
      </c>
      <c r="P14" s="1">
        <f>INDEX('クラス修正値'!$K$62:$Q$72,$Q14+1,7)</f>
        <v>0</v>
      </c>
      <c r="Q14" s="1">
        <f>IF(D14=B2,C2,IF(D14=B3,C3,IF(D14=B4,C4,0)))</f>
        <v>0</v>
      </c>
    </row>
    <row r="15" spans="4:17" ht="13.5">
      <c r="D15" s="1" t="s">
        <v>469</v>
      </c>
      <c r="E15" s="2" t="s">
        <v>193</v>
      </c>
      <c r="F15" s="1">
        <v>3</v>
      </c>
      <c r="G15" s="1">
        <v>3</v>
      </c>
      <c r="H15" s="1">
        <v>3</v>
      </c>
      <c r="I15" s="1">
        <v>3</v>
      </c>
      <c r="J15" s="1">
        <f>INDEX('クラス修正値'!$T$2:$Z$12,$Q$15+1,1)</f>
        <v>0</v>
      </c>
      <c r="K15" s="1">
        <f>INDEX('クラス修正値'!$T$2:$Z$12,$Q$15+1,2)</f>
        <v>0</v>
      </c>
      <c r="L15" s="1">
        <f>INDEX('クラス修正値'!$T$2:$Z$12,$Q$15+1,3)</f>
        <v>0</v>
      </c>
      <c r="M15" s="1">
        <f>INDEX('クラス修正値'!$T$2:$Z$12,$Q$15+1,4)</f>
        <v>0</v>
      </c>
      <c r="N15" s="1">
        <f>INDEX('クラス修正値'!$T$2:$Z$12,$Q$15+1,5)</f>
        <v>0</v>
      </c>
      <c r="O15" s="1">
        <f>INDEX('クラス修正値'!$T$2:$Z$12,$Q$15+1,6)</f>
        <v>0</v>
      </c>
      <c r="P15" s="1">
        <f>INDEX('クラス修正値'!$T$2:$Z$12,$Q$15+1,7)</f>
        <v>0</v>
      </c>
      <c r="Q15" s="1">
        <f>IF(D15=B2,C2,IF(D15=B3,C3,IF(D15=B4,C4,0)))</f>
        <v>0</v>
      </c>
    </row>
    <row r="16" spans="4:17" ht="13.5">
      <c r="D16" s="1" t="s">
        <v>192</v>
      </c>
      <c r="E16" s="2" t="s">
        <v>369</v>
      </c>
      <c r="H16" s="96" t="s">
        <v>7</v>
      </c>
      <c r="I16" s="96"/>
      <c r="J16" s="1">
        <f>SUM(J3:J15)</f>
        <v>0</v>
      </c>
      <c r="K16" s="1">
        <f>SUM(K3:K15)</f>
        <v>0</v>
      </c>
      <c r="L16" s="1">
        <f aca="true" t="shared" si="0" ref="L16:Q16">SUM(L3:L15)</f>
        <v>0</v>
      </c>
      <c r="M16" s="1">
        <f t="shared" si="0"/>
        <v>0</v>
      </c>
      <c r="N16" s="1">
        <f t="shared" si="0"/>
        <v>0</v>
      </c>
      <c r="O16" s="1">
        <f t="shared" si="0"/>
        <v>0</v>
      </c>
      <c r="P16" s="1">
        <f t="shared" si="0"/>
        <v>0</v>
      </c>
      <c r="Q16" s="1">
        <f t="shared" si="0"/>
        <v>0</v>
      </c>
    </row>
    <row r="17" spans="2:5" ht="13.5">
      <c r="B17" s="3" t="s">
        <v>359</v>
      </c>
      <c r="D17" s="1" t="s">
        <v>73</v>
      </c>
      <c r="E17" s="2" t="s">
        <v>193</v>
      </c>
    </row>
    <row r="18" spans="2:5" ht="13.5">
      <c r="B18" s="1">
        <f>コンストラクション!B11</f>
        <v>0</v>
      </c>
      <c r="D18" s="1" t="s">
        <v>370</v>
      </c>
      <c r="E18" s="26">
        <f>コンストラクション!B23</f>
        <v>0</v>
      </c>
    </row>
    <row r="19" ht="13.5">
      <c r="B19" s="1">
        <f>IF(コンストラクション!B12="",0,IF(B18=コンストラクション!B12,IF(B18=コンストラクション!B13,"なし",コンストラクション!B13),コンストラクション!B12))</f>
        <v>0</v>
      </c>
    </row>
    <row r="20" ht="13.5">
      <c r="B20" s="1">
        <f>IF(COUNTIF(コンストラクション!B11:D13,B18)+IF(COUNTIF(コンストラクション!B11:D13,B19)=1,1,0)=3,"なし",コンストラクション!B13)</f>
        <v>0</v>
      </c>
    </row>
    <row r="22" spans="6:7" ht="15" customHeight="1">
      <c r="F22" s="2"/>
      <c r="G22" s="2"/>
    </row>
    <row r="23" spans="5:7" ht="13.5">
      <c r="E23" s="26"/>
      <c r="F23" s="26"/>
      <c r="G23" s="26"/>
    </row>
    <row r="24" ht="13.5">
      <c r="E24" s="27"/>
    </row>
    <row r="25" ht="13.5">
      <c r="E25" s="26"/>
    </row>
    <row r="26" ht="13.5">
      <c r="E26" s="26"/>
    </row>
    <row r="27" ht="13.5">
      <c r="E27" s="26"/>
    </row>
    <row r="28" ht="13.5">
      <c r="E28" s="26"/>
    </row>
    <row r="29" ht="13.5">
      <c r="E29" s="26"/>
    </row>
    <row r="30" ht="13.5">
      <c r="E30" s="26"/>
    </row>
    <row r="31" ht="13.5">
      <c r="E31" s="26"/>
    </row>
    <row r="32" ht="13.5">
      <c r="E32" s="26"/>
    </row>
    <row r="33" ht="13.5">
      <c r="E33" s="26"/>
    </row>
    <row r="34" ht="13.5">
      <c r="E34" s="1"/>
    </row>
    <row r="35" ht="13.5">
      <c r="E35" s="1"/>
    </row>
    <row r="36" ht="13.5">
      <c r="E36" s="1"/>
    </row>
    <row r="37" ht="13.5">
      <c r="E37" s="1"/>
    </row>
    <row r="38" ht="13.5">
      <c r="E38" s="1"/>
    </row>
    <row r="39" ht="13.5">
      <c r="E39" s="1"/>
    </row>
    <row r="40" ht="13.5">
      <c r="E40" s="1"/>
    </row>
    <row r="41" ht="13.5">
      <c r="E41" s="1"/>
    </row>
    <row r="42" ht="13.5">
      <c r="E42" s="1"/>
    </row>
    <row r="43" ht="13.5">
      <c r="E43" s="1"/>
    </row>
    <row r="44" ht="13.5">
      <c r="D44" s="18"/>
    </row>
    <row r="45" ht="13.5">
      <c r="D45" s="18"/>
    </row>
  </sheetData>
  <mergeCells count="1">
    <mergeCell ref="H16:I16"/>
  </mergeCells>
  <printOptions/>
  <pageMargins left="0.75" right="0.75" top="1" bottom="1" header="0.512" footer="0.512"/>
  <pageSetup horizontalDpi="200" verticalDpi="200" orientation="portrait" paperSize="9" r:id="rId1"/>
</worksheet>
</file>

<file path=xl/worksheets/sheet8.xml><?xml version="1.0" encoding="utf-8"?>
<worksheet xmlns="http://schemas.openxmlformats.org/spreadsheetml/2006/main" xmlns:r="http://schemas.openxmlformats.org/officeDocument/2006/relationships">
  <dimension ref="A1:Z72"/>
  <sheetViews>
    <sheetView zoomScale="75" zoomScaleNormal="75" workbookViewId="0" topLeftCell="I1">
      <selection activeCell="B2" sqref="B2"/>
    </sheetView>
  </sheetViews>
  <sheetFormatPr defaultColWidth="9.00390625" defaultRowHeight="13.5"/>
  <cols>
    <col min="1" max="1" width="10.375" style="0" bestFit="1" customWidth="1"/>
    <col min="2" max="5" width="6.375" style="0" bestFit="1" customWidth="1"/>
    <col min="6" max="8" width="8.375" style="0" bestFit="1" customWidth="1"/>
    <col min="9" max="9" width="3.375" style="0" customWidth="1"/>
    <col min="10" max="10" width="15.125" style="0" bestFit="1" customWidth="1"/>
  </cols>
  <sheetData>
    <row r="1" spans="1:26" ht="13.5">
      <c r="A1" s="45" t="s">
        <v>373</v>
      </c>
      <c r="B1" s="45" t="s">
        <v>374</v>
      </c>
      <c r="C1" s="45" t="s">
        <v>375</v>
      </c>
      <c r="D1" s="45" t="s">
        <v>376</v>
      </c>
      <c r="E1" s="45" t="s">
        <v>377</v>
      </c>
      <c r="F1" s="45" t="s">
        <v>378</v>
      </c>
      <c r="G1" s="45" t="s">
        <v>379</v>
      </c>
      <c r="H1" s="45" t="s">
        <v>380</v>
      </c>
      <c r="J1" s="45" t="s">
        <v>183</v>
      </c>
      <c r="K1" s="45" t="s">
        <v>374</v>
      </c>
      <c r="L1" s="45" t="s">
        <v>375</v>
      </c>
      <c r="M1" s="45" t="s">
        <v>376</v>
      </c>
      <c r="N1" s="45" t="s">
        <v>377</v>
      </c>
      <c r="O1" s="45" t="s">
        <v>378</v>
      </c>
      <c r="P1" s="45" t="s">
        <v>379</v>
      </c>
      <c r="Q1" s="45" t="s">
        <v>380</v>
      </c>
      <c r="S1" s="45" t="s">
        <v>579</v>
      </c>
      <c r="T1" s="45" t="s">
        <v>374</v>
      </c>
      <c r="U1" s="45" t="s">
        <v>375</v>
      </c>
      <c r="V1" s="45" t="s">
        <v>376</v>
      </c>
      <c r="W1" s="45" t="s">
        <v>377</v>
      </c>
      <c r="X1" s="45" t="s">
        <v>378</v>
      </c>
      <c r="Y1" s="45" t="s">
        <v>379</v>
      </c>
      <c r="Z1" s="45" t="s">
        <v>380</v>
      </c>
    </row>
    <row r="2" spans="1:26" ht="13.5">
      <c r="A2" s="45">
        <v>0</v>
      </c>
      <c r="B2" s="46">
        <v>0</v>
      </c>
      <c r="C2" s="46">
        <v>0</v>
      </c>
      <c r="D2" s="46">
        <v>0</v>
      </c>
      <c r="E2" s="46">
        <v>0</v>
      </c>
      <c r="F2" s="46">
        <v>0</v>
      </c>
      <c r="G2" s="46">
        <v>0</v>
      </c>
      <c r="H2" s="46">
        <v>0</v>
      </c>
      <c r="J2" s="45">
        <v>0</v>
      </c>
      <c r="K2" s="46">
        <v>0</v>
      </c>
      <c r="L2" s="46">
        <v>0</v>
      </c>
      <c r="M2" s="46">
        <v>0</v>
      </c>
      <c r="N2" s="46">
        <v>0</v>
      </c>
      <c r="O2" s="46">
        <v>0</v>
      </c>
      <c r="P2" s="46">
        <v>0</v>
      </c>
      <c r="Q2" s="46">
        <v>0</v>
      </c>
      <c r="S2" s="45">
        <v>0</v>
      </c>
      <c r="T2" s="46">
        <v>0</v>
      </c>
      <c r="U2" s="46">
        <v>0</v>
      </c>
      <c r="V2" s="46">
        <v>0</v>
      </c>
      <c r="W2" s="46">
        <v>0</v>
      </c>
      <c r="X2" s="46">
        <v>0</v>
      </c>
      <c r="Y2" s="46">
        <v>0</v>
      </c>
      <c r="Z2" s="46">
        <v>0</v>
      </c>
    </row>
    <row r="3" spans="1:26" ht="13.5">
      <c r="A3" s="45">
        <v>1</v>
      </c>
      <c r="B3" s="46">
        <v>0</v>
      </c>
      <c r="C3" s="46">
        <v>2</v>
      </c>
      <c r="D3" s="46">
        <v>0</v>
      </c>
      <c r="E3" s="46">
        <v>2</v>
      </c>
      <c r="F3" s="46">
        <v>3</v>
      </c>
      <c r="G3" s="46">
        <v>5</v>
      </c>
      <c r="H3" s="46">
        <v>0</v>
      </c>
      <c r="J3" s="45">
        <v>1</v>
      </c>
      <c r="K3" s="46">
        <v>1</v>
      </c>
      <c r="L3" s="46">
        <v>1</v>
      </c>
      <c r="M3" s="46">
        <v>0</v>
      </c>
      <c r="N3" s="46">
        <v>2</v>
      </c>
      <c r="O3" s="46">
        <v>4</v>
      </c>
      <c r="P3" s="46">
        <v>4</v>
      </c>
      <c r="Q3" s="46">
        <v>0</v>
      </c>
      <c r="S3" s="45">
        <v>1</v>
      </c>
      <c r="T3" s="47">
        <v>1</v>
      </c>
      <c r="U3" s="47">
        <v>1</v>
      </c>
      <c r="V3" s="47">
        <v>1</v>
      </c>
      <c r="W3" s="47">
        <v>1</v>
      </c>
      <c r="X3" s="47">
        <v>3</v>
      </c>
      <c r="Y3" s="47">
        <v>7</v>
      </c>
      <c r="Z3" s="47">
        <v>0</v>
      </c>
    </row>
    <row r="4" spans="1:26" ht="13.5">
      <c r="A4" s="45">
        <v>2</v>
      </c>
      <c r="B4" s="46">
        <v>1</v>
      </c>
      <c r="C4" s="46">
        <v>3</v>
      </c>
      <c r="D4" s="46">
        <v>1</v>
      </c>
      <c r="E4" s="46">
        <v>3</v>
      </c>
      <c r="F4" s="46">
        <v>3</v>
      </c>
      <c r="G4" s="46">
        <v>7</v>
      </c>
      <c r="H4" s="46">
        <v>0</v>
      </c>
      <c r="J4" s="45">
        <v>2</v>
      </c>
      <c r="K4" s="46">
        <v>2</v>
      </c>
      <c r="L4" s="46">
        <v>1</v>
      </c>
      <c r="M4" s="46">
        <v>1</v>
      </c>
      <c r="N4" s="46">
        <v>3</v>
      </c>
      <c r="O4" s="46">
        <v>4</v>
      </c>
      <c r="P4" s="46">
        <v>7</v>
      </c>
      <c r="Q4" s="46">
        <v>0</v>
      </c>
      <c r="S4" s="45">
        <v>2</v>
      </c>
      <c r="T4" s="47">
        <v>1</v>
      </c>
      <c r="U4" s="47">
        <v>1</v>
      </c>
      <c r="V4" s="47">
        <v>1</v>
      </c>
      <c r="W4" s="47">
        <v>1</v>
      </c>
      <c r="X4" s="47">
        <v>3</v>
      </c>
      <c r="Y4" s="47">
        <v>7</v>
      </c>
      <c r="Z4" s="47">
        <v>0</v>
      </c>
    </row>
    <row r="5" spans="1:26" ht="13.5">
      <c r="A5" s="45">
        <v>3</v>
      </c>
      <c r="B5" s="46">
        <v>1</v>
      </c>
      <c r="C5" s="46">
        <v>3</v>
      </c>
      <c r="D5" s="46">
        <v>1</v>
      </c>
      <c r="E5" s="46">
        <v>3</v>
      </c>
      <c r="F5" s="46">
        <v>6</v>
      </c>
      <c r="G5" s="46">
        <v>10</v>
      </c>
      <c r="H5" s="46">
        <v>0</v>
      </c>
      <c r="J5" s="45">
        <v>3</v>
      </c>
      <c r="K5" s="46">
        <v>2</v>
      </c>
      <c r="L5" s="46">
        <v>2</v>
      </c>
      <c r="M5" s="46">
        <v>1</v>
      </c>
      <c r="N5" s="46">
        <v>3</v>
      </c>
      <c r="O5" s="46">
        <v>8</v>
      </c>
      <c r="P5" s="46">
        <v>8</v>
      </c>
      <c r="Q5" s="46">
        <v>0</v>
      </c>
      <c r="S5" s="45">
        <v>3</v>
      </c>
      <c r="T5" s="47">
        <v>2</v>
      </c>
      <c r="U5" s="47">
        <v>2</v>
      </c>
      <c r="V5" s="47">
        <v>2</v>
      </c>
      <c r="W5" s="47">
        <v>2</v>
      </c>
      <c r="X5" s="47">
        <v>6</v>
      </c>
      <c r="Y5" s="47">
        <v>13</v>
      </c>
      <c r="Z5" s="47">
        <v>1</v>
      </c>
    </row>
    <row r="6" spans="1:26" ht="13.5">
      <c r="A6" s="45">
        <v>4</v>
      </c>
      <c r="B6" s="46">
        <v>2</v>
      </c>
      <c r="C6" s="46">
        <v>4</v>
      </c>
      <c r="D6" s="46">
        <v>2</v>
      </c>
      <c r="E6" s="46">
        <v>4</v>
      </c>
      <c r="F6" s="46">
        <v>6</v>
      </c>
      <c r="G6" s="46">
        <v>11</v>
      </c>
      <c r="H6" s="46">
        <v>1</v>
      </c>
      <c r="J6" s="45">
        <v>4</v>
      </c>
      <c r="K6" s="46">
        <v>3</v>
      </c>
      <c r="L6" s="46">
        <v>2</v>
      </c>
      <c r="M6" s="46">
        <v>2</v>
      </c>
      <c r="N6" s="46">
        <v>4</v>
      </c>
      <c r="O6" s="46">
        <v>8</v>
      </c>
      <c r="P6" s="46">
        <v>10</v>
      </c>
      <c r="Q6" s="46">
        <v>1</v>
      </c>
      <c r="S6" s="45">
        <v>4</v>
      </c>
      <c r="T6" s="47">
        <v>2</v>
      </c>
      <c r="U6" s="47">
        <v>2</v>
      </c>
      <c r="V6" s="47">
        <v>2</v>
      </c>
      <c r="W6" s="47">
        <v>2</v>
      </c>
      <c r="X6" s="47">
        <v>6</v>
      </c>
      <c r="Y6" s="47">
        <v>13</v>
      </c>
      <c r="Z6" s="47">
        <v>1</v>
      </c>
    </row>
    <row r="7" spans="1:26" ht="13.5">
      <c r="A7" s="45">
        <v>5</v>
      </c>
      <c r="B7" s="46">
        <v>2</v>
      </c>
      <c r="C7" s="46">
        <v>4</v>
      </c>
      <c r="D7" s="46">
        <v>2</v>
      </c>
      <c r="E7" s="46">
        <v>4</v>
      </c>
      <c r="F7" s="46">
        <v>9</v>
      </c>
      <c r="G7" s="46">
        <v>14</v>
      </c>
      <c r="H7" s="46">
        <v>1</v>
      </c>
      <c r="J7" s="45">
        <v>5</v>
      </c>
      <c r="K7" s="46">
        <v>3</v>
      </c>
      <c r="L7" s="46">
        <v>3</v>
      </c>
      <c r="M7" s="46">
        <v>2</v>
      </c>
      <c r="N7" s="46">
        <v>4</v>
      </c>
      <c r="O7" s="46">
        <v>12</v>
      </c>
      <c r="P7" s="46">
        <v>11</v>
      </c>
      <c r="Q7" s="46">
        <v>1</v>
      </c>
      <c r="S7" s="45">
        <v>5</v>
      </c>
      <c r="T7" s="47">
        <v>3</v>
      </c>
      <c r="U7" s="47">
        <v>3</v>
      </c>
      <c r="V7" s="47">
        <v>3</v>
      </c>
      <c r="W7" s="47">
        <v>3</v>
      </c>
      <c r="X7" s="47">
        <v>9</v>
      </c>
      <c r="Y7" s="47">
        <v>19</v>
      </c>
      <c r="Z7" s="47">
        <v>2</v>
      </c>
    </row>
    <row r="8" spans="1:26" ht="13.5">
      <c r="A8" s="45">
        <v>6</v>
      </c>
      <c r="B8" s="46">
        <v>3</v>
      </c>
      <c r="C8" s="46">
        <v>5</v>
      </c>
      <c r="D8" s="46">
        <v>3</v>
      </c>
      <c r="E8" s="46">
        <v>5</v>
      </c>
      <c r="F8" s="46">
        <v>9</v>
      </c>
      <c r="G8" s="46">
        <v>16</v>
      </c>
      <c r="H8" s="46">
        <v>1</v>
      </c>
      <c r="J8" s="45">
        <v>6</v>
      </c>
      <c r="K8" s="46">
        <v>4</v>
      </c>
      <c r="L8" s="46">
        <v>3</v>
      </c>
      <c r="M8" s="46">
        <v>3</v>
      </c>
      <c r="N8" s="46">
        <v>5</v>
      </c>
      <c r="O8" s="46">
        <v>12</v>
      </c>
      <c r="P8" s="46">
        <v>14</v>
      </c>
      <c r="Q8" s="46">
        <v>1</v>
      </c>
      <c r="S8" s="45">
        <v>6</v>
      </c>
      <c r="T8" s="47">
        <v>3</v>
      </c>
      <c r="U8" s="47">
        <v>3</v>
      </c>
      <c r="V8" s="47">
        <v>3</v>
      </c>
      <c r="W8" s="47">
        <v>3</v>
      </c>
      <c r="X8" s="47">
        <v>9</v>
      </c>
      <c r="Y8" s="47">
        <v>19</v>
      </c>
      <c r="Z8" s="47">
        <v>2</v>
      </c>
    </row>
    <row r="9" spans="1:26" ht="13.5">
      <c r="A9" s="45">
        <v>7</v>
      </c>
      <c r="B9" s="46">
        <v>3</v>
      </c>
      <c r="C9" s="46">
        <v>5</v>
      </c>
      <c r="D9" s="46">
        <v>3</v>
      </c>
      <c r="E9" s="46">
        <v>5</v>
      </c>
      <c r="F9" s="46">
        <v>12</v>
      </c>
      <c r="G9" s="46">
        <v>18</v>
      </c>
      <c r="H9" s="46">
        <v>2</v>
      </c>
      <c r="J9" s="45">
        <v>7</v>
      </c>
      <c r="K9" s="46">
        <v>4</v>
      </c>
      <c r="L9" s="46">
        <v>4</v>
      </c>
      <c r="M9" s="46">
        <v>3</v>
      </c>
      <c r="N9" s="46">
        <v>5</v>
      </c>
      <c r="O9" s="46">
        <v>16</v>
      </c>
      <c r="P9" s="46">
        <v>14</v>
      </c>
      <c r="Q9" s="46">
        <v>2</v>
      </c>
      <c r="S9" s="45">
        <v>7</v>
      </c>
      <c r="T9" s="47">
        <v>4</v>
      </c>
      <c r="U9" s="47">
        <v>4</v>
      </c>
      <c r="V9" s="47">
        <v>4</v>
      </c>
      <c r="W9" s="47">
        <v>4</v>
      </c>
      <c r="X9" s="47">
        <v>12</v>
      </c>
      <c r="Y9" s="47">
        <v>26</v>
      </c>
      <c r="Z9" s="47">
        <v>2</v>
      </c>
    </row>
    <row r="10" spans="1:26" ht="13.5">
      <c r="A10" s="45">
        <v>8</v>
      </c>
      <c r="B10" s="46">
        <v>4</v>
      </c>
      <c r="C10" s="46">
        <v>6</v>
      </c>
      <c r="D10" s="46">
        <v>4</v>
      </c>
      <c r="E10" s="46">
        <v>6</v>
      </c>
      <c r="F10" s="46">
        <v>12</v>
      </c>
      <c r="G10" s="46">
        <v>20</v>
      </c>
      <c r="H10" s="46">
        <v>2</v>
      </c>
      <c r="J10" s="45">
        <v>8</v>
      </c>
      <c r="K10" s="46">
        <v>5</v>
      </c>
      <c r="L10" s="46">
        <v>4</v>
      </c>
      <c r="M10" s="46">
        <v>4</v>
      </c>
      <c r="N10" s="46">
        <v>6</v>
      </c>
      <c r="O10" s="46">
        <v>16</v>
      </c>
      <c r="P10" s="46">
        <v>17</v>
      </c>
      <c r="Q10" s="46">
        <v>2</v>
      </c>
      <c r="S10" s="45">
        <v>8</v>
      </c>
      <c r="T10" s="47">
        <v>4</v>
      </c>
      <c r="U10" s="47">
        <v>4</v>
      </c>
      <c r="V10" s="47">
        <v>4</v>
      </c>
      <c r="W10" s="47">
        <v>4</v>
      </c>
      <c r="X10" s="47">
        <v>12</v>
      </c>
      <c r="Y10" s="47">
        <v>26</v>
      </c>
      <c r="Z10" s="47">
        <v>2</v>
      </c>
    </row>
    <row r="11" spans="1:26" ht="13.5">
      <c r="A11" s="45">
        <v>9</v>
      </c>
      <c r="B11" s="46">
        <v>4</v>
      </c>
      <c r="C11" s="46">
        <v>6</v>
      </c>
      <c r="D11" s="46">
        <v>4</v>
      </c>
      <c r="E11" s="46">
        <v>6</v>
      </c>
      <c r="F11" s="46">
        <v>15</v>
      </c>
      <c r="G11" s="46">
        <v>23</v>
      </c>
      <c r="H11" s="46">
        <v>2</v>
      </c>
      <c r="J11" s="45">
        <v>9</v>
      </c>
      <c r="K11" s="46">
        <v>5</v>
      </c>
      <c r="L11" s="46">
        <v>5</v>
      </c>
      <c r="M11" s="46">
        <v>4</v>
      </c>
      <c r="N11" s="46">
        <v>6</v>
      </c>
      <c r="O11" s="46">
        <v>20</v>
      </c>
      <c r="P11" s="46">
        <v>18</v>
      </c>
      <c r="Q11" s="46">
        <v>2</v>
      </c>
      <c r="S11" s="45">
        <v>9</v>
      </c>
      <c r="T11" s="47">
        <v>5</v>
      </c>
      <c r="U11" s="47">
        <v>5</v>
      </c>
      <c r="V11" s="47">
        <v>5</v>
      </c>
      <c r="W11" s="47">
        <v>5</v>
      </c>
      <c r="X11" s="47">
        <v>15</v>
      </c>
      <c r="Y11" s="47">
        <v>32</v>
      </c>
      <c r="Z11" s="47">
        <v>3</v>
      </c>
    </row>
    <row r="12" spans="1:26" ht="13.5">
      <c r="A12" s="45">
        <v>10</v>
      </c>
      <c r="B12" s="46">
        <v>5</v>
      </c>
      <c r="C12" s="46">
        <v>7</v>
      </c>
      <c r="D12" s="46">
        <v>5</v>
      </c>
      <c r="E12" s="46">
        <v>7</v>
      </c>
      <c r="F12" s="46">
        <v>15</v>
      </c>
      <c r="G12" s="46">
        <v>24</v>
      </c>
      <c r="H12" s="46">
        <v>3</v>
      </c>
      <c r="J12" s="45">
        <v>10</v>
      </c>
      <c r="K12" s="46">
        <v>6</v>
      </c>
      <c r="L12" s="46">
        <v>5</v>
      </c>
      <c r="M12" s="46">
        <v>5</v>
      </c>
      <c r="N12" s="46">
        <v>7</v>
      </c>
      <c r="O12" s="46">
        <v>20</v>
      </c>
      <c r="P12" s="46">
        <v>20</v>
      </c>
      <c r="Q12" s="46">
        <v>3</v>
      </c>
      <c r="S12" s="45">
        <v>10</v>
      </c>
      <c r="T12" s="47">
        <v>5</v>
      </c>
      <c r="U12" s="47">
        <v>5</v>
      </c>
      <c r="V12" s="47">
        <v>5</v>
      </c>
      <c r="W12" s="47">
        <v>5</v>
      </c>
      <c r="X12" s="47">
        <v>15</v>
      </c>
      <c r="Y12" s="47">
        <v>32</v>
      </c>
      <c r="Z12" s="47">
        <v>3</v>
      </c>
    </row>
    <row r="13" spans="1:17" ht="13.5">
      <c r="A13" s="45" t="s">
        <v>96</v>
      </c>
      <c r="B13" s="45" t="s">
        <v>374</v>
      </c>
      <c r="C13" s="45" t="s">
        <v>375</v>
      </c>
      <c r="D13" s="45" t="s">
        <v>376</v>
      </c>
      <c r="E13" s="45" t="s">
        <v>377</v>
      </c>
      <c r="F13" s="45" t="s">
        <v>378</v>
      </c>
      <c r="G13" s="45" t="s">
        <v>379</v>
      </c>
      <c r="H13" s="45" t="s">
        <v>380</v>
      </c>
      <c r="J13" s="45" t="s">
        <v>722</v>
      </c>
      <c r="K13" s="45" t="s">
        <v>374</v>
      </c>
      <c r="L13" s="45" t="s">
        <v>375</v>
      </c>
      <c r="M13" s="45" t="s">
        <v>376</v>
      </c>
      <c r="N13" s="45" t="s">
        <v>377</v>
      </c>
      <c r="O13" s="45" t="s">
        <v>378</v>
      </c>
      <c r="P13" s="45" t="s">
        <v>379</v>
      </c>
      <c r="Q13" s="45" t="s">
        <v>380</v>
      </c>
    </row>
    <row r="14" spans="1:17" ht="13.5">
      <c r="A14" s="45">
        <v>0</v>
      </c>
      <c r="B14" s="46">
        <v>0</v>
      </c>
      <c r="C14" s="46">
        <v>0</v>
      </c>
      <c r="D14" s="46">
        <v>0</v>
      </c>
      <c r="E14" s="46">
        <v>0</v>
      </c>
      <c r="F14" s="46">
        <v>0</v>
      </c>
      <c r="G14" s="46">
        <v>0</v>
      </c>
      <c r="H14" s="46">
        <v>0</v>
      </c>
      <c r="J14" s="45">
        <v>0</v>
      </c>
      <c r="K14" s="46">
        <v>0</v>
      </c>
      <c r="L14" s="46">
        <v>0</v>
      </c>
      <c r="M14" s="46">
        <v>0</v>
      </c>
      <c r="N14" s="46">
        <v>0</v>
      </c>
      <c r="O14" s="46">
        <v>0</v>
      </c>
      <c r="P14" s="46">
        <v>0</v>
      </c>
      <c r="Q14" s="46">
        <v>0</v>
      </c>
    </row>
    <row r="15" spans="1:17" ht="13.5">
      <c r="A15" s="45">
        <v>1</v>
      </c>
      <c r="B15" s="47">
        <v>2</v>
      </c>
      <c r="C15" s="47">
        <v>0</v>
      </c>
      <c r="D15" s="47">
        <v>0</v>
      </c>
      <c r="E15" s="47">
        <v>1</v>
      </c>
      <c r="F15" s="47">
        <v>4</v>
      </c>
      <c r="G15" s="47">
        <v>5</v>
      </c>
      <c r="H15" s="47">
        <v>0</v>
      </c>
      <c r="J15" s="45">
        <v>1</v>
      </c>
      <c r="K15" s="47">
        <v>1</v>
      </c>
      <c r="L15" s="47">
        <v>1</v>
      </c>
      <c r="M15" s="47">
        <v>1</v>
      </c>
      <c r="N15" s="47">
        <v>1</v>
      </c>
      <c r="O15" s="47">
        <v>3</v>
      </c>
      <c r="P15" s="47">
        <v>7</v>
      </c>
      <c r="Q15" s="47">
        <v>0</v>
      </c>
    </row>
    <row r="16" spans="1:17" ht="13.5">
      <c r="A16" s="45">
        <v>2</v>
      </c>
      <c r="B16" s="47">
        <v>3</v>
      </c>
      <c r="C16" s="47">
        <v>1</v>
      </c>
      <c r="D16" s="47">
        <v>1</v>
      </c>
      <c r="E16" s="47">
        <v>1</v>
      </c>
      <c r="F16" s="47">
        <v>4</v>
      </c>
      <c r="G16" s="47">
        <v>8</v>
      </c>
      <c r="H16" s="47">
        <v>0</v>
      </c>
      <c r="J16" s="45">
        <v>2</v>
      </c>
      <c r="K16" s="47">
        <v>1</v>
      </c>
      <c r="L16" s="47">
        <v>2</v>
      </c>
      <c r="M16" s="47">
        <v>2</v>
      </c>
      <c r="N16" s="47">
        <v>1</v>
      </c>
      <c r="O16" s="47">
        <v>6</v>
      </c>
      <c r="P16" s="47">
        <v>12</v>
      </c>
      <c r="Q16" s="47">
        <v>0</v>
      </c>
    </row>
    <row r="17" spans="1:17" ht="13.5">
      <c r="A17" s="45">
        <v>3</v>
      </c>
      <c r="B17" s="47">
        <v>3</v>
      </c>
      <c r="C17" s="47">
        <v>1</v>
      </c>
      <c r="D17" s="47">
        <v>1</v>
      </c>
      <c r="E17" s="47">
        <v>2</v>
      </c>
      <c r="F17" s="47">
        <v>8</v>
      </c>
      <c r="G17" s="47">
        <v>8</v>
      </c>
      <c r="H17" s="47">
        <v>1</v>
      </c>
      <c r="J17" s="45">
        <v>3</v>
      </c>
      <c r="K17" s="47">
        <v>2</v>
      </c>
      <c r="L17" s="47">
        <v>2</v>
      </c>
      <c r="M17" s="47">
        <v>2</v>
      </c>
      <c r="N17" s="47">
        <v>2</v>
      </c>
      <c r="O17" s="47">
        <v>6</v>
      </c>
      <c r="P17" s="47">
        <v>14</v>
      </c>
      <c r="Q17" s="47">
        <v>0</v>
      </c>
    </row>
    <row r="18" spans="1:17" ht="13.5">
      <c r="A18" s="45">
        <v>4</v>
      </c>
      <c r="B18" s="47">
        <v>4</v>
      </c>
      <c r="C18" s="47">
        <v>2</v>
      </c>
      <c r="D18" s="47">
        <v>2</v>
      </c>
      <c r="E18" s="47">
        <v>2</v>
      </c>
      <c r="F18" s="47">
        <v>8</v>
      </c>
      <c r="G18" s="47">
        <v>11</v>
      </c>
      <c r="H18" s="47">
        <v>1</v>
      </c>
      <c r="J18" s="45">
        <v>4</v>
      </c>
      <c r="K18" s="47">
        <v>2</v>
      </c>
      <c r="L18" s="47">
        <v>3</v>
      </c>
      <c r="M18" s="47">
        <v>3</v>
      </c>
      <c r="N18" s="47">
        <v>2</v>
      </c>
      <c r="O18" s="47">
        <v>9</v>
      </c>
      <c r="P18" s="47">
        <v>18</v>
      </c>
      <c r="Q18" s="47">
        <v>1</v>
      </c>
    </row>
    <row r="19" spans="1:17" ht="13.5">
      <c r="A19" s="45">
        <v>5</v>
      </c>
      <c r="B19" s="47">
        <v>4</v>
      </c>
      <c r="C19" s="47">
        <v>2</v>
      </c>
      <c r="D19" s="47">
        <v>2</v>
      </c>
      <c r="E19" s="47">
        <v>3</v>
      </c>
      <c r="F19" s="47">
        <v>12</v>
      </c>
      <c r="G19" s="47">
        <v>12</v>
      </c>
      <c r="H19" s="47">
        <v>1</v>
      </c>
      <c r="J19" s="45">
        <v>5</v>
      </c>
      <c r="K19" s="47">
        <v>3</v>
      </c>
      <c r="L19" s="47">
        <v>3</v>
      </c>
      <c r="M19" s="47">
        <v>3</v>
      </c>
      <c r="N19" s="47">
        <v>3</v>
      </c>
      <c r="O19" s="47">
        <v>9</v>
      </c>
      <c r="P19" s="47">
        <v>20</v>
      </c>
      <c r="Q19" s="47">
        <v>1</v>
      </c>
    </row>
    <row r="20" spans="1:17" ht="13.5">
      <c r="A20" s="45">
        <v>6</v>
      </c>
      <c r="B20" s="47">
        <v>5</v>
      </c>
      <c r="C20" s="47">
        <v>3</v>
      </c>
      <c r="D20" s="47">
        <v>3</v>
      </c>
      <c r="E20" s="47">
        <v>3</v>
      </c>
      <c r="F20" s="47">
        <v>12</v>
      </c>
      <c r="G20" s="47">
        <v>14</v>
      </c>
      <c r="H20" s="47">
        <v>2</v>
      </c>
      <c r="J20" s="45">
        <v>6</v>
      </c>
      <c r="K20" s="47">
        <v>3</v>
      </c>
      <c r="L20" s="47">
        <v>4</v>
      </c>
      <c r="M20" s="47">
        <v>4</v>
      </c>
      <c r="N20" s="47">
        <v>3</v>
      </c>
      <c r="O20" s="47">
        <v>12</v>
      </c>
      <c r="P20" s="47">
        <v>25</v>
      </c>
      <c r="Q20" s="47">
        <v>1</v>
      </c>
    </row>
    <row r="21" spans="1:17" ht="13.5">
      <c r="A21" s="45">
        <v>7</v>
      </c>
      <c r="B21" s="47">
        <v>5</v>
      </c>
      <c r="C21" s="47">
        <v>4</v>
      </c>
      <c r="D21" s="47">
        <v>4</v>
      </c>
      <c r="E21" s="47">
        <v>4</v>
      </c>
      <c r="F21" s="47">
        <v>16</v>
      </c>
      <c r="G21" s="47">
        <v>15</v>
      </c>
      <c r="H21" s="47">
        <v>2</v>
      </c>
      <c r="J21" s="45">
        <v>7</v>
      </c>
      <c r="K21" s="47">
        <v>4</v>
      </c>
      <c r="L21" s="47">
        <v>4</v>
      </c>
      <c r="M21" s="47">
        <v>4</v>
      </c>
      <c r="N21" s="47">
        <v>4</v>
      </c>
      <c r="O21" s="47">
        <v>12</v>
      </c>
      <c r="P21" s="47">
        <v>26</v>
      </c>
      <c r="Q21" s="47">
        <v>2</v>
      </c>
    </row>
    <row r="22" spans="1:17" ht="13.5">
      <c r="A22" s="45">
        <v>8</v>
      </c>
      <c r="B22" s="47">
        <v>6</v>
      </c>
      <c r="C22" s="47">
        <v>4</v>
      </c>
      <c r="D22" s="47">
        <v>4</v>
      </c>
      <c r="E22" s="47">
        <v>4</v>
      </c>
      <c r="F22" s="47">
        <v>16</v>
      </c>
      <c r="G22" s="47">
        <v>18</v>
      </c>
      <c r="H22" s="47">
        <v>2</v>
      </c>
      <c r="J22" s="45">
        <v>8</v>
      </c>
      <c r="K22" s="47">
        <v>4</v>
      </c>
      <c r="L22" s="47">
        <v>5</v>
      </c>
      <c r="M22" s="47">
        <v>5</v>
      </c>
      <c r="N22" s="47">
        <v>4</v>
      </c>
      <c r="O22" s="47">
        <v>15</v>
      </c>
      <c r="P22" s="47">
        <v>31</v>
      </c>
      <c r="Q22" s="47">
        <v>2</v>
      </c>
    </row>
    <row r="23" spans="1:17" ht="13.5">
      <c r="A23" s="45">
        <v>9</v>
      </c>
      <c r="B23" s="47">
        <v>6</v>
      </c>
      <c r="C23" s="47">
        <v>5</v>
      </c>
      <c r="D23" s="47">
        <v>5</v>
      </c>
      <c r="E23" s="47">
        <v>5</v>
      </c>
      <c r="F23" s="47">
        <v>20</v>
      </c>
      <c r="G23" s="47">
        <v>18</v>
      </c>
      <c r="H23" s="47">
        <v>3</v>
      </c>
      <c r="J23" s="45">
        <v>9</v>
      </c>
      <c r="K23" s="47">
        <v>5</v>
      </c>
      <c r="L23" s="47">
        <v>5</v>
      </c>
      <c r="M23" s="47">
        <v>5</v>
      </c>
      <c r="N23" s="47">
        <v>5</v>
      </c>
      <c r="O23" s="47">
        <v>20</v>
      </c>
      <c r="P23" s="47">
        <v>38</v>
      </c>
      <c r="Q23" s="47">
        <v>2</v>
      </c>
    </row>
    <row r="24" spans="1:17" ht="13.5">
      <c r="A24" s="45">
        <v>10</v>
      </c>
      <c r="B24" s="47">
        <v>7</v>
      </c>
      <c r="C24" s="47">
        <v>5</v>
      </c>
      <c r="D24" s="47">
        <v>5</v>
      </c>
      <c r="E24" s="47">
        <v>5</v>
      </c>
      <c r="F24" s="47">
        <v>20</v>
      </c>
      <c r="G24" s="47">
        <v>21</v>
      </c>
      <c r="H24" s="47">
        <v>3</v>
      </c>
      <c r="J24" s="45">
        <v>10</v>
      </c>
      <c r="K24" s="47">
        <v>5</v>
      </c>
      <c r="L24" s="47">
        <v>6</v>
      </c>
      <c r="M24" s="47">
        <v>6</v>
      </c>
      <c r="N24" s="47">
        <v>5</v>
      </c>
      <c r="O24" s="47">
        <v>20</v>
      </c>
      <c r="P24" s="47">
        <v>39</v>
      </c>
      <c r="Q24" s="47">
        <v>3</v>
      </c>
    </row>
    <row r="25" spans="1:17" ht="13.5">
      <c r="A25" s="45" t="s">
        <v>381</v>
      </c>
      <c r="B25" s="45" t="s">
        <v>374</v>
      </c>
      <c r="C25" s="45" t="s">
        <v>375</v>
      </c>
      <c r="D25" s="45" t="s">
        <v>376</v>
      </c>
      <c r="E25" s="45" t="s">
        <v>377</v>
      </c>
      <c r="F25" s="45" t="s">
        <v>378</v>
      </c>
      <c r="G25" s="45" t="s">
        <v>379</v>
      </c>
      <c r="H25" s="45" t="s">
        <v>380</v>
      </c>
      <c r="J25" s="45" t="s">
        <v>382</v>
      </c>
      <c r="K25" s="45" t="s">
        <v>374</v>
      </c>
      <c r="L25" s="45" t="s">
        <v>375</v>
      </c>
      <c r="M25" s="45" t="s">
        <v>376</v>
      </c>
      <c r="N25" s="45" t="s">
        <v>377</v>
      </c>
      <c r="O25" s="45" t="s">
        <v>378</v>
      </c>
      <c r="P25" s="45" t="s">
        <v>379</v>
      </c>
      <c r="Q25" s="45" t="s">
        <v>380</v>
      </c>
    </row>
    <row r="26" spans="1:17" ht="13.5">
      <c r="A26" s="45">
        <v>0</v>
      </c>
      <c r="B26" s="46">
        <v>0</v>
      </c>
      <c r="C26" s="46">
        <v>0</v>
      </c>
      <c r="D26" s="46">
        <v>0</v>
      </c>
      <c r="E26" s="46">
        <v>0</v>
      </c>
      <c r="F26" s="46">
        <v>0</v>
      </c>
      <c r="G26" s="46">
        <v>0</v>
      </c>
      <c r="H26" s="46">
        <v>0</v>
      </c>
      <c r="J26" s="45">
        <v>0</v>
      </c>
      <c r="K26" s="46">
        <v>0</v>
      </c>
      <c r="L26" s="46">
        <v>0</v>
      </c>
      <c r="M26" s="46">
        <v>0</v>
      </c>
      <c r="N26" s="46">
        <v>0</v>
      </c>
      <c r="O26" s="46">
        <v>0</v>
      </c>
      <c r="P26" s="46">
        <v>0</v>
      </c>
      <c r="Q26" s="46">
        <v>0</v>
      </c>
    </row>
    <row r="27" spans="1:17" ht="13.5">
      <c r="A27" s="45">
        <v>1</v>
      </c>
      <c r="B27" s="47">
        <v>2</v>
      </c>
      <c r="C27" s="47">
        <v>0</v>
      </c>
      <c r="D27" s="47">
        <v>0</v>
      </c>
      <c r="E27" s="47">
        <v>2</v>
      </c>
      <c r="F27" s="47">
        <v>8</v>
      </c>
      <c r="G27" s="47">
        <v>0</v>
      </c>
      <c r="H27" s="47">
        <v>1</v>
      </c>
      <c r="J27" s="45">
        <v>1</v>
      </c>
      <c r="K27" s="46">
        <v>1</v>
      </c>
      <c r="L27" s="46">
        <v>0</v>
      </c>
      <c r="M27" s="46">
        <v>1</v>
      </c>
      <c r="N27" s="46">
        <v>2</v>
      </c>
      <c r="O27" s="46">
        <v>6</v>
      </c>
      <c r="P27" s="46">
        <v>2</v>
      </c>
      <c r="Q27" s="46">
        <v>0</v>
      </c>
    </row>
    <row r="28" spans="1:17" ht="13.5">
      <c r="A28" s="45">
        <v>2</v>
      </c>
      <c r="B28" s="47">
        <v>3</v>
      </c>
      <c r="C28" s="47">
        <v>1</v>
      </c>
      <c r="D28" s="47">
        <v>1</v>
      </c>
      <c r="E28" s="47">
        <v>2</v>
      </c>
      <c r="F28" s="47">
        <v>8</v>
      </c>
      <c r="G28" s="47">
        <v>2</v>
      </c>
      <c r="H28" s="47">
        <v>1</v>
      </c>
      <c r="J28" s="45">
        <v>2</v>
      </c>
      <c r="K28" s="47">
        <v>2</v>
      </c>
      <c r="L28" s="47">
        <v>1</v>
      </c>
      <c r="M28" s="47">
        <v>1</v>
      </c>
      <c r="N28" s="47">
        <v>2</v>
      </c>
      <c r="O28" s="47">
        <v>9</v>
      </c>
      <c r="P28" s="47">
        <v>3</v>
      </c>
      <c r="Q28" s="47">
        <v>0</v>
      </c>
    </row>
    <row r="29" spans="1:17" ht="13.5">
      <c r="A29" s="45">
        <v>3</v>
      </c>
      <c r="B29" s="47">
        <v>3</v>
      </c>
      <c r="C29" s="47">
        <v>1</v>
      </c>
      <c r="D29" s="47">
        <v>1</v>
      </c>
      <c r="E29" s="47">
        <v>3</v>
      </c>
      <c r="F29" s="47">
        <v>12</v>
      </c>
      <c r="G29" s="47">
        <v>3</v>
      </c>
      <c r="H29" s="47">
        <v>1</v>
      </c>
      <c r="J29" s="45">
        <v>3</v>
      </c>
      <c r="K29" s="47">
        <v>2</v>
      </c>
      <c r="L29" s="47">
        <v>1</v>
      </c>
      <c r="M29" s="47">
        <v>2</v>
      </c>
      <c r="N29" s="47">
        <v>3</v>
      </c>
      <c r="O29" s="47">
        <v>9</v>
      </c>
      <c r="P29" s="47">
        <v>6</v>
      </c>
      <c r="Q29" s="47">
        <v>1</v>
      </c>
    </row>
    <row r="30" spans="1:17" ht="13.5">
      <c r="A30" s="45">
        <v>4</v>
      </c>
      <c r="B30" s="47">
        <v>4</v>
      </c>
      <c r="C30" s="47">
        <v>2</v>
      </c>
      <c r="D30" s="47">
        <v>2</v>
      </c>
      <c r="E30" s="47">
        <v>3</v>
      </c>
      <c r="F30" s="47">
        <v>12</v>
      </c>
      <c r="G30" s="47">
        <v>5</v>
      </c>
      <c r="H30" s="47">
        <v>2</v>
      </c>
      <c r="J30" s="45">
        <v>4</v>
      </c>
      <c r="K30" s="47">
        <v>3</v>
      </c>
      <c r="L30" s="47">
        <v>2</v>
      </c>
      <c r="M30" s="47">
        <v>2</v>
      </c>
      <c r="N30" s="47">
        <v>3</v>
      </c>
      <c r="O30" s="47">
        <v>12</v>
      </c>
      <c r="P30" s="47">
        <v>7</v>
      </c>
      <c r="Q30" s="47">
        <v>1</v>
      </c>
    </row>
    <row r="31" spans="1:17" ht="13.5">
      <c r="A31" s="45">
        <v>5</v>
      </c>
      <c r="B31" s="47">
        <v>4</v>
      </c>
      <c r="C31" s="47">
        <v>2</v>
      </c>
      <c r="D31" s="47">
        <v>2</v>
      </c>
      <c r="E31" s="47">
        <v>4</v>
      </c>
      <c r="F31" s="47">
        <v>16</v>
      </c>
      <c r="G31" s="47">
        <v>6</v>
      </c>
      <c r="H31" s="47">
        <v>2</v>
      </c>
      <c r="J31" s="45">
        <v>5</v>
      </c>
      <c r="K31" s="47">
        <v>3</v>
      </c>
      <c r="L31" s="47">
        <v>2</v>
      </c>
      <c r="M31" s="47">
        <v>3</v>
      </c>
      <c r="N31" s="47">
        <v>4</v>
      </c>
      <c r="O31" s="47">
        <v>12</v>
      </c>
      <c r="P31" s="47">
        <v>11</v>
      </c>
      <c r="Q31" s="47">
        <v>1</v>
      </c>
    </row>
    <row r="32" spans="1:17" ht="13.5">
      <c r="A32" s="45">
        <v>6</v>
      </c>
      <c r="B32" s="47">
        <v>5</v>
      </c>
      <c r="C32" s="47">
        <v>3</v>
      </c>
      <c r="D32" s="47">
        <v>3</v>
      </c>
      <c r="E32" s="47">
        <v>4</v>
      </c>
      <c r="F32" s="47">
        <v>16</v>
      </c>
      <c r="G32" s="47">
        <v>9</v>
      </c>
      <c r="H32" s="47">
        <v>2</v>
      </c>
      <c r="J32" s="45">
        <v>6</v>
      </c>
      <c r="K32" s="47">
        <v>4</v>
      </c>
      <c r="L32" s="47">
        <v>3</v>
      </c>
      <c r="M32" s="47">
        <v>3</v>
      </c>
      <c r="N32" s="47">
        <v>4</v>
      </c>
      <c r="O32" s="47">
        <v>15</v>
      </c>
      <c r="P32" s="47">
        <v>11</v>
      </c>
      <c r="Q32" s="47">
        <v>2</v>
      </c>
    </row>
    <row r="33" spans="1:17" ht="13.5">
      <c r="A33" s="45">
        <v>7</v>
      </c>
      <c r="B33" s="47">
        <v>5</v>
      </c>
      <c r="C33" s="47">
        <v>3</v>
      </c>
      <c r="D33" s="47">
        <v>3</v>
      </c>
      <c r="E33" s="47">
        <v>5</v>
      </c>
      <c r="F33" s="47">
        <v>20</v>
      </c>
      <c r="G33" s="47">
        <v>9</v>
      </c>
      <c r="H33" s="47">
        <v>3</v>
      </c>
      <c r="J33" s="45">
        <v>7</v>
      </c>
      <c r="K33" s="47">
        <v>4</v>
      </c>
      <c r="L33" s="47">
        <v>3</v>
      </c>
      <c r="M33" s="47">
        <v>4</v>
      </c>
      <c r="N33" s="47">
        <v>5</v>
      </c>
      <c r="O33" s="47">
        <v>15</v>
      </c>
      <c r="P33" s="47">
        <v>15</v>
      </c>
      <c r="Q33" s="47">
        <v>2</v>
      </c>
    </row>
    <row r="34" spans="1:17" ht="13.5">
      <c r="A34" s="45">
        <v>8</v>
      </c>
      <c r="B34" s="47">
        <v>6</v>
      </c>
      <c r="C34" s="47">
        <v>4</v>
      </c>
      <c r="D34" s="47">
        <v>4</v>
      </c>
      <c r="E34" s="47">
        <v>5</v>
      </c>
      <c r="F34" s="47">
        <v>20</v>
      </c>
      <c r="G34" s="47">
        <v>12</v>
      </c>
      <c r="H34" s="47">
        <v>3</v>
      </c>
      <c r="J34" s="45">
        <v>8</v>
      </c>
      <c r="K34" s="47">
        <v>5</v>
      </c>
      <c r="L34" s="47">
        <v>4</v>
      </c>
      <c r="M34" s="47">
        <v>4</v>
      </c>
      <c r="N34" s="47">
        <v>5</v>
      </c>
      <c r="O34" s="47">
        <v>18</v>
      </c>
      <c r="P34" s="47">
        <v>16</v>
      </c>
      <c r="Q34" s="47">
        <v>2</v>
      </c>
    </row>
    <row r="35" spans="1:17" ht="13.5">
      <c r="A35" s="45">
        <v>9</v>
      </c>
      <c r="B35" s="47">
        <v>6</v>
      </c>
      <c r="C35" s="47">
        <v>4</v>
      </c>
      <c r="D35" s="47">
        <v>4</v>
      </c>
      <c r="E35" s="47">
        <v>6</v>
      </c>
      <c r="F35" s="47">
        <v>24</v>
      </c>
      <c r="G35" s="47">
        <v>13</v>
      </c>
      <c r="H35" s="47">
        <v>3</v>
      </c>
      <c r="J35" s="45">
        <v>9</v>
      </c>
      <c r="K35" s="47">
        <v>5</v>
      </c>
      <c r="L35" s="47">
        <v>4</v>
      </c>
      <c r="M35" s="47">
        <v>5</v>
      </c>
      <c r="N35" s="47">
        <v>6</v>
      </c>
      <c r="O35" s="47">
        <v>18</v>
      </c>
      <c r="P35" s="47">
        <v>19</v>
      </c>
      <c r="Q35" s="47">
        <v>3</v>
      </c>
    </row>
    <row r="36" spans="1:17" ht="13.5">
      <c r="A36" s="45">
        <v>10</v>
      </c>
      <c r="B36" s="47">
        <v>7</v>
      </c>
      <c r="C36" s="47">
        <v>5</v>
      </c>
      <c r="D36" s="47">
        <v>5</v>
      </c>
      <c r="E36" s="47">
        <v>6</v>
      </c>
      <c r="F36" s="47">
        <v>24</v>
      </c>
      <c r="G36" s="47">
        <v>15</v>
      </c>
      <c r="H36" s="47">
        <v>4</v>
      </c>
      <c r="J36" s="45">
        <v>10</v>
      </c>
      <c r="K36" s="47">
        <v>6</v>
      </c>
      <c r="L36" s="47">
        <v>5</v>
      </c>
      <c r="M36" s="47">
        <v>5</v>
      </c>
      <c r="N36" s="47">
        <v>6</v>
      </c>
      <c r="O36" s="47">
        <v>21</v>
      </c>
      <c r="P36" s="47">
        <v>20</v>
      </c>
      <c r="Q36" s="47">
        <v>3</v>
      </c>
    </row>
    <row r="37" spans="1:17" ht="13.5">
      <c r="A37" s="48" t="s">
        <v>178</v>
      </c>
      <c r="B37" s="48" t="s">
        <v>374</v>
      </c>
      <c r="C37" s="48" t="s">
        <v>375</v>
      </c>
      <c r="D37" s="48" t="s">
        <v>376</v>
      </c>
      <c r="E37" s="48" t="s">
        <v>377</v>
      </c>
      <c r="F37" s="48" t="s">
        <v>378</v>
      </c>
      <c r="G37" s="48" t="s">
        <v>379</v>
      </c>
      <c r="H37" s="48" t="s">
        <v>380</v>
      </c>
      <c r="J37" s="45" t="s">
        <v>185</v>
      </c>
      <c r="K37" s="45" t="s">
        <v>374</v>
      </c>
      <c r="L37" s="45" t="s">
        <v>375</v>
      </c>
      <c r="M37" s="45" t="s">
        <v>376</v>
      </c>
      <c r="N37" s="45" t="s">
        <v>377</v>
      </c>
      <c r="O37" s="45" t="s">
        <v>378</v>
      </c>
      <c r="P37" s="45" t="s">
        <v>379</v>
      </c>
      <c r="Q37" s="45" t="s">
        <v>380</v>
      </c>
    </row>
    <row r="38" spans="1:17" ht="13.5">
      <c r="A38" s="45">
        <v>0</v>
      </c>
      <c r="B38" s="46">
        <v>0</v>
      </c>
      <c r="C38" s="46">
        <v>0</v>
      </c>
      <c r="D38" s="46">
        <v>0</v>
      </c>
      <c r="E38" s="46">
        <v>0</v>
      </c>
      <c r="F38" s="46">
        <v>0</v>
      </c>
      <c r="G38" s="46">
        <v>0</v>
      </c>
      <c r="H38" s="46">
        <v>0</v>
      </c>
      <c r="J38" s="45">
        <v>0</v>
      </c>
      <c r="K38" s="46">
        <v>0</v>
      </c>
      <c r="L38" s="46">
        <v>0</v>
      </c>
      <c r="M38" s="46">
        <v>0</v>
      </c>
      <c r="N38" s="46">
        <v>0</v>
      </c>
      <c r="O38" s="46">
        <v>0</v>
      </c>
      <c r="P38" s="46">
        <v>0</v>
      </c>
      <c r="Q38" s="46">
        <v>0</v>
      </c>
    </row>
    <row r="39" spans="1:17" ht="13.5">
      <c r="A39" s="48">
        <v>1</v>
      </c>
      <c r="B39" s="49">
        <v>0</v>
      </c>
      <c r="C39" s="49">
        <v>1</v>
      </c>
      <c r="D39" s="49">
        <v>1</v>
      </c>
      <c r="E39" s="49">
        <v>2</v>
      </c>
      <c r="F39" s="49">
        <v>0</v>
      </c>
      <c r="G39" s="49">
        <v>8</v>
      </c>
      <c r="H39" s="49">
        <v>0</v>
      </c>
      <c r="J39" s="45">
        <v>1</v>
      </c>
      <c r="K39" s="47">
        <v>0</v>
      </c>
      <c r="L39" s="47">
        <v>1</v>
      </c>
      <c r="M39" s="47">
        <v>0</v>
      </c>
      <c r="N39" s="47">
        <v>0</v>
      </c>
      <c r="O39" s="47">
        <v>3</v>
      </c>
      <c r="P39" s="47">
        <v>8</v>
      </c>
      <c r="Q39" s="47">
        <v>0</v>
      </c>
    </row>
    <row r="40" spans="1:17" ht="13.5">
      <c r="A40" s="48">
        <v>2</v>
      </c>
      <c r="B40" s="49">
        <v>1</v>
      </c>
      <c r="C40" s="49">
        <v>1</v>
      </c>
      <c r="D40" s="49">
        <v>1</v>
      </c>
      <c r="E40" s="49">
        <v>2</v>
      </c>
      <c r="F40" s="49">
        <v>3</v>
      </c>
      <c r="G40" s="49">
        <v>10</v>
      </c>
      <c r="H40" s="49">
        <v>0</v>
      </c>
      <c r="J40" s="45">
        <v>2</v>
      </c>
      <c r="K40" s="47">
        <v>0</v>
      </c>
      <c r="L40" s="47">
        <v>2</v>
      </c>
      <c r="M40" s="47">
        <v>1</v>
      </c>
      <c r="N40" s="47">
        <v>1</v>
      </c>
      <c r="O40" s="47">
        <v>3</v>
      </c>
      <c r="P40" s="47">
        <v>11</v>
      </c>
      <c r="Q40" s="47">
        <v>0</v>
      </c>
    </row>
    <row r="41" spans="1:17" ht="13.5">
      <c r="A41" s="48">
        <v>3</v>
      </c>
      <c r="B41" s="49">
        <v>1</v>
      </c>
      <c r="C41" s="49">
        <v>2</v>
      </c>
      <c r="D41" s="49">
        <v>2</v>
      </c>
      <c r="E41" s="49">
        <v>3</v>
      </c>
      <c r="F41" s="49">
        <v>3</v>
      </c>
      <c r="G41" s="49">
        <v>13</v>
      </c>
      <c r="H41" s="49">
        <v>0</v>
      </c>
      <c r="J41" s="45">
        <v>3</v>
      </c>
      <c r="K41" s="47">
        <v>1</v>
      </c>
      <c r="L41" s="47">
        <v>2</v>
      </c>
      <c r="M41" s="47">
        <v>1</v>
      </c>
      <c r="N41" s="47">
        <v>1</v>
      </c>
      <c r="O41" s="47">
        <v>6</v>
      </c>
      <c r="P41" s="47">
        <v>13</v>
      </c>
      <c r="Q41" s="47">
        <v>0</v>
      </c>
    </row>
    <row r="42" spans="1:17" ht="13.5">
      <c r="A42" s="48">
        <v>4</v>
      </c>
      <c r="B42" s="49">
        <v>2</v>
      </c>
      <c r="C42" s="49">
        <v>2</v>
      </c>
      <c r="D42" s="49">
        <v>2</v>
      </c>
      <c r="E42" s="49">
        <v>3</v>
      </c>
      <c r="F42" s="49">
        <v>6</v>
      </c>
      <c r="G42" s="49">
        <v>15</v>
      </c>
      <c r="H42" s="49">
        <v>0</v>
      </c>
      <c r="J42" s="45">
        <v>4</v>
      </c>
      <c r="K42" s="47">
        <v>1</v>
      </c>
      <c r="L42" s="47">
        <v>3</v>
      </c>
      <c r="M42" s="47">
        <v>2</v>
      </c>
      <c r="N42" s="47">
        <v>2</v>
      </c>
      <c r="O42" s="47">
        <v>6</v>
      </c>
      <c r="P42" s="47">
        <v>15</v>
      </c>
      <c r="Q42" s="47">
        <v>1</v>
      </c>
    </row>
    <row r="43" spans="1:17" ht="13.5">
      <c r="A43" s="48">
        <v>5</v>
      </c>
      <c r="B43" s="49">
        <v>2</v>
      </c>
      <c r="C43" s="49">
        <v>3</v>
      </c>
      <c r="D43" s="49">
        <v>3</v>
      </c>
      <c r="E43" s="49">
        <v>4</v>
      </c>
      <c r="F43" s="49">
        <v>6</v>
      </c>
      <c r="G43" s="49">
        <v>17</v>
      </c>
      <c r="H43" s="49">
        <v>1</v>
      </c>
      <c r="J43" s="45">
        <v>5</v>
      </c>
      <c r="K43" s="47">
        <v>2</v>
      </c>
      <c r="L43" s="47">
        <v>3</v>
      </c>
      <c r="M43" s="47">
        <v>2</v>
      </c>
      <c r="N43" s="47">
        <v>2</v>
      </c>
      <c r="O43" s="47">
        <v>9</v>
      </c>
      <c r="P43" s="47">
        <v>17</v>
      </c>
      <c r="Q43" s="47">
        <v>1</v>
      </c>
    </row>
    <row r="44" spans="1:17" ht="13.5">
      <c r="A44" s="48">
        <v>6</v>
      </c>
      <c r="B44" s="49">
        <v>3</v>
      </c>
      <c r="C44" s="49">
        <v>3</v>
      </c>
      <c r="D44" s="49">
        <v>3</v>
      </c>
      <c r="E44" s="49">
        <v>4</v>
      </c>
      <c r="F44" s="49">
        <v>9</v>
      </c>
      <c r="G44" s="49">
        <v>19</v>
      </c>
      <c r="H44" s="49">
        <v>1</v>
      </c>
      <c r="J44" s="45">
        <v>6</v>
      </c>
      <c r="K44" s="47">
        <v>2</v>
      </c>
      <c r="L44" s="47">
        <v>3</v>
      </c>
      <c r="M44" s="47">
        <v>3</v>
      </c>
      <c r="N44" s="47">
        <v>3</v>
      </c>
      <c r="O44" s="47">
        <v>9</v>
      </c>
      <c r="P44" s="47">
        <v>20</v>
      </c>
      <c r="Q44" s="47">
        <v>1</v>
      </c>
    </row>
    <row r="45" spans="1:17" ht="13.5">
      <c r="A45" s="48">
        <v>7</v>
      </c>
      <c r="B45" s="49">
        <v>3</v>
      </c>
      <c r="C45" s="49">
        <v>4</v>
      </c>
      <c r="D45" s="49">
        <v>4</v>
      </c>
      <c r="E45" s="49">
        <v>5</v>
      </c>
      <c r="F45" s="49">
        <v>9</v>
      </c>
      <c r="G45" s="49">
        <v>22</v>
      </c>
      <c r="H45" s="49">
        <v>1</v>
      </c>
      <c r="J45" s="45">
        <v>7</v>
      </c>
      <c r="K45" s="47">
        <v>3</v>
      </c>
      <c r="L45" s="47">
        <v>4</v>
      </c>
      <c r="M45" s="47">
        <v>4</v>
      </c>
      <c r="N45" s="47">
        <v>4</v>
      </c>
      <c r="O45" s="47">
        <v>12</v>
      </c>
      <c r="P45" s="47">
        <v>21</v>
      </c>
      <c r="Q45" s="47">
        <v>2</v>
      </c>
    </row>
    <row r="46" spans="1:17" ht="13.5">
      <c r="A46" s="48">
        <v>8</v>
      </c>
      <c r="B46" s="49">
        <v>4</v>
      </c>
      <c r="C46" s="49">
        <v>4</v>
      </c>
      <c r="D46" s="49">
        <v>4</v>
      </c>
      <c r="E46" s="49">
        <v>5</v>
      </c>
      <c r="F46" s="49">
        <v>12</v>
      </c>
      <c r="G46" s="49">
        <v>23</v>
      </c>
      <c r="H46" s="49">
        <v>2</v>
      </c>
      <c r="J46" s="45">
        <v>8</v>
      </c>
      <c r="K46" s="47">
        <v>3</v>
      </c>
      <c r="L46" s="47">
        <v>4</v>
      </c>
      <c r="M46" s="47">
        <v>4</v>
      </c>
      <c r="N46" s="47">
        <v>4</v>
      </c>
      <c r="O46" s="47">
        <v>12</v>
      </c>
      <c r="P46" s="47">
        <v>24</v>
      </c>
      <c r="Q46" s="47">
        <v>2</v>
      </c>
    </row>
    <row r="47" spans="1:17" ht="13.5">
      <c r="A47" s="48">
        <v>9</v>
      </c>
      <c r="B47" s="49">
        <v>4</v>
      </c>
      <c r="C47" s="49">
        <v>5</v>
      </c>
      <c r="D47" s="49">
        <v>5</v>
      </c>
      <c r="E47" s="49">
        <v>6</v>
      </c>
      <c r="F47" s="49">
        <v>12</v>
      </c>
      <c r="G47" s="49">
        <v>26</v>
      </c>
      <c r="H47" s="49">
        <v>2</v>
      </c>
      <c r="J47" s="45">
        <v>9</v>
      </c>
      <c r="K47" s="47">
        <v>4</v>
      </c>
      <c r="L47" s="47">
        <v>5</v>
      </c>
      <c r="M47" s="47">
        <v>5</v>
      </c>
      <c r="N47" s="47">
        <v>5</v>
      </c>
      <c r="O47" s="47">
        <v>15</v>
      </c>
      <c r="P47" s="47">
        <v>26</v>
      </c>
      <c r="Q47" s="47">
        <v>2</v>
      </c>
    </row>
    <row r="48" spans="1:17" ht="13.5">
      <c r="A48" s="48">
        <v>10</v>
      </c>
      <c r="B48" s="49">
        <v>5</v>
      </c>
      <c r="C48" s="49">
        <v>5</v>
      </c>
      <c r="D48" s="49">
        <v>5</v>
      </c>
      <c r="E48" s="49">
        <v>6</v>
      </c>
      <c r="F48" s="49">
        <v>14</v>
      </c>
      <c r="G48" s="49">
        <v>29</v>
      </c>
      <c r="H48" s="49">
        <v>2</v>
      </c>
      <c r="J48" s="45">
        <v>10</v>
      </c>
      <c r="K48" s="47">
        <v>4</v>
      </c>
      <c r="L48" s="47">
        <v>5</v>
      </c>
      <c r="M48" s="47">
        <v>5</v>
      </c>
      <c r="N48" s="47">
        <v>5</v>
      </c>
      <c r="O48" s="47">
        <v>15</v>
      </c>
      <c r="P48" s="47">
        <v>28</v>
      </c>
      <c r="Q48" s="47">
        <v>3</v>
      </c>
    </row>
    <row r="49" spans="1:17" ht="13.5">
      <c r="A49" s="45" t="s">
        <v>187</v>
      </c>
      <c r="B49" s="45" t="s">
        <v>374</v>
      </c>
      <c r="C49" s="45" t="s">
        <v>375</v>
      </c>
      <c r="D49" s="45" t="s">
        <v>376</v>
      </c>
      <c r="E49" s="45" t="s">
        <v>377</v>
      </c>
      <c r="F49" s="45" t="s">
        <v>378</v>
      </c>
      <c r="G49" s="45" t="s">
        <v>379</v>
      </c>
      <c r="H49" s="45" t="s">
        <v>380</v>
      </c>
      <c r="J49" s="45" t="s">
        <v>190</v>
      </c>
      <c r="K49" s="45" t="s">
        <v>374</v>
      </c>
      <c r="L49" s="45" t="s">
        <v>375</v>
      </c>
      <c r="M49" s="45" t="s">
        <v>376</v>
      </c>
      <c r="N49" s="45" t="s">
        <v>377</v>
      </c>
      <c r="O49" s="45" t="s">
        <v>378</v>
      </c>
      <c r="P49" s="45" t="s">
        <v>379</v>
      </c>
      <c r="Q49" s="45" t="s">
        <v>380</v>
      </c>
    </row>
    <row r="50" spans="1:17" ht="13.5">
      <c r="A50" s="45">
        <v>0</v>
      </c>
      <c r="B50" s="46">
        <v>0</v>
      </c>
      <c r="C50" s="46">
        <v>0</v>
      </c>
      <c r="D50" s="46">
        <v>0</v>
      </c>
      <c r="E50" s="46">
        <v>0</v>
      </c>
      <c r="F50" s="46">
        <v>0</v>
      </c>
      <c r="G50" s="46">
        <v>0</v>
      </c>
      <c r="H50" s="46">
        <v>0</v>
      </c>
      <c r="J50" s="45">
        <v>0</v>
      </c>
      <c r="K50" s="46">
        <v>0</v>
      </c>
      <c r="L50" s="46">
        <v>0</v>
      </c>
      <c r="M50" s="46">
        <v>0</v>
      </c>
      <c r="N50" s="46">
        <v>0</v>
      </c>
      <c r="O50" s="46">
        <v>0</v>
      </c>
      <c r="P50" s="46">
        <v>0</v>
      </c>
      <c r="Q50" s="46">
        <v>0</v>
      </c>
    </row>
    <row r="51" spans="1:17" ht="13.5">
      <c r="A51" s="45">
        <v>1</v>
      </c>
      <c r="B51" s="47">
        <v>1</v>
      </c>
      <c r="C51" s="47">
        <v>2</v>
      </c>
      <c r="D51" s="47">
        <v>1</v>
      </c>
      <c r="E51" s="47">
        <v>2</v>
      </c>
      <c r="F51" s="47">
        <v>3</v>
      </c>
      <c r="G51" s="47">
        <v>3</v>
      </c>
      <c r="H51" s="47">
        <v>0</v>
      </c>
      <c r="J51" s="45">
        <v>1</v>
      </c>
      <c r="K51" s="47">
        <v>1</v>
      </c>
      <c r="L51" s="47">
        <v>2</v>
      </c>
      <c r="M51" s="47">
        <v>2</v>
      </c>
      <c r="N51" s="47">
        <v>1</v>
      </c>
      <c r="O51" s="47">
        <v>4</v>
      </c>
      <c r="P51" s="47">
        <v>2</v>
      </c>
      <c r="Q51" s="47">
        <v>0</v>
      </c>
    </row>
    <row r="52" spans="1:17" ht="13.5">
      <c r="A52" s="45">
        <v>2</v>
      </c>
      <c r="B52" s="47">
        <v>1</v>
      </c>
      <c r="C52" s="47">
        <v>2</v>
      </c>
      <c r="D52" s="47">
        <v>1</v>
      </c>
      <c r="E52" s="47">
        <v>2</v>
      </c>
      <c r="F52" s="47">
        <v>6</v>
      </c>
      <c r="G52" s="47">
        <v>6</v>
      </c>
      <c r="H52" s="47">
        <v>0</v>
      </c>
      <c r="J52" s="45">
        <v>2</v>
      </c>
      <c r="K52" s="47">
        <v>1</v>
      </c>
      <c r="L52" s="47">
        <v>2</v>
      </c>
      <c r="M52" s="47">
        <v>2</v>
      </c>
      <c r="N52" s="47">
        <v>1</v>
      </c>
      <c r="O52" s="47">
        <v>8</v>
      </c>
      <c r="P52" s="47">
        <v>4</v>
      </c>
      <c r="Q52" s="47">
        <v>0</v>
      </c>
    </row>
    <row r="53" spans="1:17" ht="13.5">
      <c r="A53" s="45">
        <v>3</v>
      </c>
      <c r="B53" s="47">
        <v>2</v>
      </c>
      <c r="C53" s="47">
        <v>3</v>
      </c>
      <c r="D53" s="47">
        <v>2</v>
      </c>
      <c r="E53" s="47">
        <v>3</v>
      </c>
      <c r="F53" s="47">
        <v>6</v>
      </c>
      <c r="G53" s="47">
        <v>7</v>
      </c>
      <c r="H53" s="47">
        <v>1</v>
      </c>
      <c r="J53" s="45">
        <v>3</v>
      </c>
      <c r="K53" s="47">
        <v>2</v>
      </c>
      <c r="L53" s="47">
        <v>3</v>
      </c>
      <c r="M53" s="47">
        <v>3</v>
      </c>
      <c r="N53" s="47">
        <v>2</v>
      </c>
      <c r="O53" s="47">
        <v>8</v>
      </c>
      <c r="P53" s="47">
        <v>5</v>
      </c>
      <c r="Q53" s="47">
        <v>1</v>
      </c>
    </row>
    <row r="54" spans="1:17" ht="13.5">
      <c r="A54" s="45">
        <v>4</v>
      </c>
      <c r="B54" s="47">
        <v>2</v>
      </c>
      <c r="C54" s="47">
        <v>3</v>
      </c>
      <c r="D54" s="47">
        <v>2</v>
      </c>
      <c r="E54" s="47">
        <v>3</v>
      </c>
      <c r="F54" s="47">
        <v>9</v>
      </c>
      <c r="G54" s="47">
        <v>10</v>
      </c>
      <c r="H54" s="47">
        <v>1</v>
      </c>
      <c r="J54" s="45">
        <v>4</v>
      </c>
      <c r="K54" s="47">
        <v>2</v>
      </c>
      <c r="L54" s="47">
        <v>3</v>
      </c>
      <c r="M54" s="47">
        <v>3</v>
      </c>
      <c r="N54" s="47">
        <v>2</v>
      </c>
      <c r="O54" s="47">
        <v>12</v>
      </c>
      <c r="P54" s="47">
        <v>7</v>
      </c>
      <c r="Q54" s="47">
        <v>1</v>
      </c>
    </row>
    <row r="55" spans="1:17" ht="13.5">
      <c r="A55" s="45">
        <v>5</v>
      </c>
      <c r="B55" s="47">
        <v>3</v>
      </c>
      <c r="C55" s="47">
        <v>4</v>
      </c>
      <c r="D55" s="47">
        <v>3</v>
      </c>
      <c r="E55" s="47">
        <v>4</v>
      </c>
      <c r="F55" s="47">
        <v>9</v>
      </c>
      <c r="G55" s="47">
        <v>12</v>
      </c>
      <c r="H55" s="47">
        <v>1</v>
      </c>
      <c r="J55" s="45">
        <v>5</v>
      </c>
      <c r="K55" s="47">
        <v>3</v>
      </c>
      <c r="L55" s="47">
        <v>4</v>
      </c>
      <c r="M55" s="47">
        <v>4</v>
      </c>
      <c r="N55" s="47">
        <v>3</v>
      </c>
      <c r="O55" s="47">
        <v>12</v>
      </c>
      <c r="P55" s="47">
        <v>9</v>
      </c>
      <c r="Q55" s="47">
        <v>1</v>
      </c>
    </row>
    <row r="56" spans="1:17" ht="13.5">
      <c r="A56" s="45">
        <v>6</v>
      </c>
      <c r="B56" s="47">
        <v>3</v>
      </c>
      <c r="C56" s="47">
        <v>4</v>
      </c>
      <c r="D56" s="47">
        <v>3</v>
      </c>
      <c r="E56" s="47">
        <v>4</v>
      </c>
      <c r="F56" s="47">
        <v>12</v>
      </c>
      <c r="G56" s="47">
        <v>14</v>
      </c>
      <c r="H56" s="47">
        <v>2</v>
      </c>
      <c r="J56" s="45">
        <v>6</v>
      </c>
      <c r="K56" s="47">
        <v>3</v>
      </c>
      <c r="L56" s="47">
        <v>4</v>
      </c>
      <c r="M56" s="47">
        <v>4</v>
      </c>
      <c r="N56" s="47">
        <v>3</v>
      </c>
      <c r="O56" s="47">
        <v>16</v>
      </c>
      <c r="P56" s="47">
        <v>10</v>
      </c>
      <c r="Q56" s="47">
        <v>2</v>
      </c>
    </row>
    <row r="57" spans="1:17" ht="13.5">
      <c r="A57" s="45">
        <v>7</v>
      </c>
      <c r="B57" s="47">
        <v>3</v>
      </c>
      <c r="C57" s="47">
        <v>5</v>
      </c>
      <c r="D57" s="47">
        <v>4</v>
      </c>
      <c r="E57" s="47">
        <v>5</v>
      </c>
      <c r="F57" s="47">
        <v>12</v>
      </c>
      <c r="G57" s="47">
        <v>16</v>
      </c>
      <c r="H57" s="47">
        <v>2</v>
      </c>
      <c r="J57" s="45">
        <v>7</v>
      </c>
      <c r="K57" s="47">
        <v>4</v>
      </c>
      <c r="L57" s="47">
        <v>5</v>
      </c>
      <c r="M57" s="47">
        <v>5</v>
      </c>
      <c r="N57" s="47">
        <v>4</v>
      </c>
      <c r="O57" s="47">
        <v>16</v>
      </c>
      <c r="P57" s="47">
        <v>12</v>
      </c>
      <c r="Q57" s="47">
        <v>2</v>
      </c>
    </row>
    <row r="58" spans="1:17" ht="13.5">
      <c r="A58" s="45">
        <v>8</v>
      </c>
      <c r="B58" s="47">
        <v>4</v>
      </c>
      <c r="C58" s="47">
        <v>5</v>
      </c>
      <c r="D58" s="47">
        <v>4</v>
      </c>
      <c r="E58" s="47">
        <v>5</v>
      </c>
      <c r="F58" s="47">
        <v>15</v>
      </c>
      <c r="G58" s="47">
        <v>19</v>
      </c>
      <c r="H58" s="47">
        <v>2</v>
      </c>
      <c r="J58" s="45">
        <v>8</v>
      </c>
      <c r="K58" s="47">
        <v>4</v>
      </c>
      <c r="L58" s="47">
        <v>5</v>
      </c>
      <c r="M58" s="47">
        <v>5</v>
      </c>
      <c r="N58" s="47">
        <v>4</v>
      </c>
      <c r="O58" s="47">
        <v>20</v>
      </c>
      <c r="P58" s="47">
        <v>14</v>
      </c>
      <c r="Q58" s="47">
        <v>2</v>
      </c>
    </row>
    <row r="59" spans="1:17" ht="13.5">
      <c r="A59" s="45">
        <v>9</v>
      </c>
      <c r="B59" s="47">
        <v>4</v>
      </c>
      <c r="C59" s="47">
        <v>6</v>
      </c>
      <c r="D59" s="47">
        <v>5</v>
      </c>
      <c r="E59" s="47">
        <v>6</v>
      </c>
      <c r="F59" s="47">
        <v>15</v>
      </c>
      <c r="G59" s="47">
        <v>20</v>
      </c>
      <c r="H59" s="47">
        <v>3</v>
      </c>
      <c r="J59" s="45">
        <v>9</v>
      </c>
      <c r="K59" s="47">
        <v>5</v>
      </c>
      <c r="L59" s="47">
        <v>6</v>
      </c>
      <c r="M59" s="47">
        <v>6</v>
      </c>
      <c r="N59" s="47">
        <v>5</v>
      </c>
      <c r="O59" s="47">
        <v>20</v>
      </c>
      <c r="P59" s="47">
        <v>15</v>
      </c>
      <c r="Q59" s="47">
        <v>3</v>
      </c>
    </row>
    <row r="60" spans="1:17" ht="13.5">
      <c r="A60" s="45">
        <v>10</v>
      </c>
      <c r="B60" s="47">
        <v>5</v>
      </c>
      <c r="C60" s="47">
        <v>6</v>
      </c>
      <c r="D60" s="47">
        <v>5</v>
      </c>
      <c r="E60" s="47">
        <v>6</v>
      </c>
      <c r="F60" s="47">
        <v>20</v>
      </c>
      <c r="G60" s="47">
        <v>21</v>
      </c>
      <c r="H60" s="47">
        <v>3</v>
      </c>
      <c r="J60" s="45">
        <v>10</v>
      </c>
      <c r="K60" s="47">
        <v>5</v>
      </c>
      <c r="L60" s="47">
        <v>6</v>
      </c>
      <c r="M60" s="47">
        <v>6</v>
      </c>
      <c r="N60" s="47">
        <v>5</v>
      </c>
      <c r="O60" s="47">
        <v>24</v>
      </c>
      <c r="P60" s="47">
        <v>17</v>
      </c>
      <c r="Q60" s="47">
        <v>3</v>
      </c>
    </row>
    <row r="61" spans="1:17" ht="13.5">
      <c r="A61" s="45" t="s">
        <v>383</v>
      </c>
      <c r="B61" s="45" t="s">
        <v>374</v>
      </c>
      <c r="C61" s="45" t="s">
        <v>375</v>
      </c>
      <c r="D61" s="45" t="s">
        <v>376</v>
      </c>
      <c r="E61" s="45" t="s">
        <v>377</v>
      </c>
      <c r="F61" s="45" t="s">
        <v>378</v>
      </c>
      <c r="G61" s="45" t="s">
        <v>379</v>
      </c>
      <c r="H61" s="45" t="s">
        <v>380</v>
      </c>
      <c r="J61" s="45" t="s">
        <v>191</v>
      </c>
      <c r="K61" s="45" t="s">
        <v>374</v>
      </c>
      <c r="L61" s="45" t="s">
        <v>375</v>
      </c>
      <c r="M61" s="45" t="s">
        <v>376</v>
      </c>
      <c r="N61" s="45" t="s">
        <v>377</v>
      </c>
      <c r="O61" s="45" t="s">
        <v>378</v>
      </c>
      <c r="P61" s="45" t="s">
        <v>379</v>
      </c>
      <c r="Q61" s="45" t="s">
        <v>380</v>
      </c>
    </row>
    <row r="62" spans="1:17" ht="13.5">
      <c r="A62" s="45">
        <v>0</v>
      </c>
      <c r="B62" s="46">
        <v>0</v>
      </c>
      <c r="C62" s="46">
        <v>0</v>
      </c>
      <c r="D62" s="46">
        <v>0</v>
      </c>
      <c r="E62" s="46">
        <v>0</v>
      </c>
      <c r="F62" s="46">
        <v>0</v>
      </c>
      <c r="G62" s="46">
        <v>0</v>
      </c>
      <c r="H62" s="46">
        <v>0</v>
      </c>
      <c r="J62" s="45">
        <v>0</v>
      </c>
      <c r="K62" s="46">
        <v>0</v>
      </c>
      <c r="L62" s="46">
        <v>0</v>
      </c>
      <c r="M62" s="46">
        <v>0</v>
      </c>
      <c r="N62" s="46">
        <v>0</v>
      </c>
      <c r="O62" s="46">
        <v>0</v>
      </c>
      <c r="P62" s="46">
        <v>0</v>
      </c>
      <c r="Q62" s="46">
        <v>0</v>
      </c>
    </row>
    <row r="63" spans="1:17" ht="13.5">
      <c r="A63" s="45">
        <v>1</v>
      </c>
      <c r="B63" s="47">
        <v>0</v>
      </c>
      <c r="C63" s="47">
        <v>0</v>
      </c>
      <c r="D63" s="47">
        <v>2</v>
      </c>
      <c r="E63" s="47">
        <v>0</v>
      </c>
      <c r="F63" s="47">
        <v>0</v>
      </c>
      <c r="G63" s="47">
        <v>10</v>
      </c>
      <c r="H63" s="47">
        <v>0</v>
      </c>
      <c r="J63" s="45">
        <v>1</v>
      </c>
      <c r="K63" s="47">
        <v>1</v>
      </c>
      <c r="L63" s="47">
        <v>1</v>
      </c>
      <c r="M63" s="47">
        <v>1</v>
      </c>
      <c r="N63" s="47">
        <v>1</v>
      </c>
      <c r="O63" s="47">
        <v>3</v>
      </c>
      <c r="P63" s="47">
        <v>5</v>
      </c>
      <c r="Q63" s="47">
        <v>0</v>
      </c>
    </row>
    <row r="64" spans="1:17" ht="13.5">
      <c r="A64" s="45">
        <v>2</v>
      </c>
      <c r="B64" s="47">
        <v>0</v>
      </c>
      <c r="C64" s="47">
        <v>1</v>
      </c>
      <c r="D64" s="47">
        <v>3</v>
      </c>
      <c r="E64" s="47">
        <v>0</v>
      </c>
      <c r="F64" s="47">
        <v>3</v>
      </c>
      <c r="G64" s="47">
        <v>11</v>
      </c>
      <c r="H64" s="47">
        <v>0</v>
      </c>
      <c r="J64" s="45">
        <v>2</v>
      </c>
      <c r="K64" s="47">
        <v>2</v>
      </c>
      <c r="L64" s="47">
        <v>1</v>
      </c>
      <c r="M64" s="47">
        <v>1</v>
      </c>
      <c r="N64" s="47">
        <v>1</v>
      </c>
      <c r="O64" s="47">
        <v>6</v>
      </c>
      <c r="P64" s="47">
        <v>7</v>
      </c>
      <c r="Q64" s="47">
        <v>0</v>
      </c>
    </row>
    <row r="65" spans="1:17" ht="13.5">
      <c r="A65" s="45">
        <v>3</v>
      </c>
      <c r="B65" s="47">
        <v>1</v>
      </c>
      <c r="C65" s="47">
        <v>1</v>
      </c>
      <c r="D65" s="47">
        <v>3</v>
      </c>
      <c r="E65" s="47">
        <v>1</v>
      </c>
      <c r="F65" s="47">
        <v>3</v>
      </c>
      <c r="G65" s="47">
        <v>15</v>
      </c>
      <c r="H65" s="47">
        <v>0</v>
      </c>
      <c r="J65" s="45">
        <v>3</v>
      </c>
      <c r="K65" s="47">
        <v>2</v>
      </c>
      <c r="L65" s="47">
        <v>2</v>
      </c>
      <c r="M65" s="47">
        <v>2</v>
      </c>
      <c r="N65" s="47">
        <v>2</v>
      </c>
      <c r="O65" s="47">
        <v>6</v>
      </c>
      <c r="P65" s="47">
        <v>10</v>
      </c>
      <c r="Q65" s="47">
        <v>0</v>
      </c>
    </row>
    <row r="66" spans="1:17" ht="13.5">
      <c r="A66" s="45">
        <v>4</v>
      </c>
      <c r="B66" s="47">
        <v>1</v>
      </c>
      <c r="C66" s="47">
        <v>2</v>
      </c>
      <c r="D66" s="47">
        <v>4</v>
      </c>
      <c r="E66" s="47">
        <v>1</v>
      </c>
      <c r="F66" s="47">
        <v>6</v>
      </c>
      <c r="G66" s="47">
        <v>16</v>
      </c>
      <c r="H66" s="47">
        <v>0</v>
      </c>
      <c r="J66" s="45">
        <v>4</v>
      </c>
      <c r="K66" s="47">
        <v>3</v>
      </c>
      <c r="L66" s="47">
        <v>2</v>
      </c>
      <c r="M66" s="47">
        <v>2</v>
      </c>
      <c r="N66" s="47">
        <v>2</v>
      </c>
      <c r="O66" s="47">
        <v>9</v>
      </c>
      <c r="P66" s="47">
        <v>11</v>
      </c>
      <c r="Q66" s="47">
        <v>1</v>
      </c>
    </row>
    <row r="67" spans="1:17" ht="13.5">
      <c r="A67" s="45">
        <v>5</v>
      </c>
      <c r="B67" s="47">
        <v>2</v>
      </c>
      <c r="C67" s="47">
        <v>2</v>
      </c>
      <c r="D67" s="47">
        <v>4</v>
      </c>
      <c r="E67" s="47">
        <v>2</v>
      </c>
      <c r="F67" s="47">
        <v>6</v>
      </c>
      <c r="G67" s="47">
        <v>20</v>
      </c>
      <c r="H67" s="47">
        <v>0</v>
      </c>
      <c r="J67" s="45">
        <v>5</v>
      </c>
      <c r="K67" s="47">
        <v>3</v>
      </c>
      <c r="L67" s="47">
        <v>3</v>
      </c>
      <c r="M67" s="47">
        <v>3</v>
      </c>
      <c r="N67" s="47">
        <v>3</v>
      </c>
      <c r="O67" s="47">
        <v>9</v>
      </c>
      <c r="P67" s="47">
        <v>14</v>
      </c>
      <c r="Q67" s="47">
        <v>1</v>
      </c>
    </row>
    <row r="68" spans="1:17" ht="13.5">
      <c r="A68" s="45">
        <v>6</v>
      </c>
      <c r="B68" s="47">
        <v>2</v>
      </c>
      <c r="C68" s="47">
        <v>3</v>
      </c>
      <c r="D68" s="47">
        <v>5</v>
      </c>
      <c r="E68" s="47">
        <v>2</v>
      </c>
      <c r="F68" s="47">
        <v>9</v>
      </c>
      <c r="G68" s="47">
        <v>20</v>
      </c>
      <c r="H68" s="47">
        <v>1</v>
      </c>
      <c r="J68" s="45">
        <v>6</v>
      </c>
      <c r="K68" s="47">
        <v>4</v>
      </c>
      <c r="L68" s="47">
        <v>3</v>
      </c>
      <c r="M68" s="47">
        <v>3</v>
      </c>
      <c r="N68" s="47">
        <v>3</v>
      </c>
      <c r="O68" s="47">
        <v>12</v>
      </c>
      <c r="P68" s="47">
        <v>16</v>
      </c>
      <c r="Q68" s="47">
        <v>1</v>
      </c>
    </row>
    <row r="69" spans="1:17" ht="13.5">
      <c r="A69" s="45">
        <v>7</v>
      </c>
      <c r="B69" s="47">
        <v>3</v>
      </c>
      <c r="C69" s="47">
        <v>3</v>
      </c>
      <c r="D69" s="47">
        <v>5</v>
      </c>
      <c r="E69" s="47">
        <v>3</v>
      </c>
      <c r="F69" s="47">
        <v>9</v>
      </c>
      <c r="G69" s="47">
        <v>24</v>
      </c>
      <c r="H69" s="47">
        <v>1</v>
      </c>
      <c r="J69" s="45">
        <v>7</v>
      </c>
      <c r="K69" s="47">
        <v>4</v>
      </c>
      <c r="L69" s="47">
        <v>4</v>
      </c>
      <c r="M69" s="47">
        <v>4</v>
      </c>
      <c r="N69" s="47">
        <v>4</v>
      </c>
      <c r="O69" s="47">
        <v>12</v>
      </c>
      <c r="P69" s="47">
        <v>18</v>
      </c>
      <c r="Q69" s="47">
        <v>2</v>
      </c>
    </row>
    <row r="70" spans="1:17" ht="13.5">
      <c r="A70" s="45">
        <v>8</v>
      </c>
      <c r="B70" s="47">
        <v>3</v>
      </c>
      <c r="C70" s="47">
        <v>4</v>
      </c>
      <c r="D70" s="47">
        <v>6</v>
      </c>
      <c r="E70" s="47">
        <v>3</v>
      </c>
      <c r="F70" s="47">
        <v>12</v>
      </c>
      <c r="G70" s="47">
        <v>25</v>
      </c>
      <c r="H70" s="47">
        <v>1</v>
      </c>
      <c r="J70" s="45">
        <v>8</v>
      </c>
      <c r="K70" s="47">
        <v>5</v>
      </c>
      <c r="L70" s="47">
        <v>4</v>
      </c>
      <c r="M70" s="47">
        <v>4</v>
      </c>
      <c r="N70" s="47">
        <v>4</v>
      </c>
      <c r="O70" s="47">
        <v>15</v>
      </c>
      <c r="P70" s="47">
        <v>20</v>
      </c>
      <c r="Q70" s="47">
        <v>2</v>
      </c>
    </row>
    <row r="71" spans="1:17" ht="13.5">
      <c r="A71" s="45">
        <v>9</v>
      </c>
      <c r="B71" s="47">
        <v>4</v>
      </c>
      <c r="C71" s="47">
        <v>4</v>
      </c>
      <c r="D71" s="47">
        <v>6</v>
      </c>
      <c r="E71" s="47">
        <v>4</v>
      </c>
      <c r="F71" s="47">
        <v>12</v>
      </c>
      <c r="G71" s="47">
        <v>28</v>
      </c>
      <c r="H71" s="47">
        <v>2</v>
      </c>
      <c r="J71" s="45">
        <v>9</v>
      </c>
      <c r="K71" s="47">
        <v>5</v>
      </c>
      <c r="L71" s="47">
        <v>5</v>
      </c>
      <c r="M71" s="47">
        <v>5</v>
      </c>
      <c r="N71" s="47">
        <v>5</v>
      </c>
      <c r="O71" s="47">
        <v>15</v>
      </c>
      <c r="P71" s="47">
        <v>23</v>
      </c>
      <c r="Q71" s="47">
        <v>2</v>
      </c>
    </row>
    <row r="72" spans="1:17" ht="13.5">
      <c r="A72" s="45">
        <v>10</v>
      </c>
      <c r="B72" s="47">
        <v>4</v>
      </c>
      <c r="C72" s="47">
        <v>5</v>
      </c>
      <c r="D72" s="47">
        <v>7</v>
      </c>
      <c r="E72" s="47">
        <v>4</v>
      </c>
      <c r="F72" s="47">
        <v>12</v>
      </c>
      <c r="G72" s="47">
        <v>32</v>
      </c>
      <c r="H72" s="47">
        <v>2</v>
      </c>
      <c r="J72" s="45">
        <v>10</v>
      </c>
      <c r="K72" s="47">
        <v>6</v>
      </c>
      <c r="L72" s="47">
        <v>5</v>
      </c>
      <c r="M72" s="47">
        <v>5</v>
      </c>
      <c r="N72" s="47">
        <v>5</v>
      </c>
      <c r="O72" s="47">
        <v>18</v>
      </c>
      <c r="P72" s="47">
        <v>24</v>
      </c>
      <c r="Q72" s="47">
        <v>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sakashita</dc:creator>
  <cp:keywords/>
  <dc:description/>
  <cp:lastModifiedBy>sakashita</cp:lastModifiedBy>
  <cp:lastPrinted>2008-03-05T14:15:05Z</cp:lastPrinted>
  <dcterms:created xsi:type="dcterms:W3CDTF">2008-02-23T23:58:40Z</dcterms:created>
  <dcterms:modified xsi:type="dcterms:W3CDTF">2008-03-11T00:03:18Z</dcterms:modified>
  <cp:category/>
  <cp:version/>
  <cp:contentType/>
  <cp:contentStatus/>
</cp:coreProperties>
</file>